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a7e135ec81f514/Área de Trabalho/TRABALHO/"/>
    </mc:Choice>
  </mc:AlternateContent>
  <xr:revisionPtr revIDLastSave="19" documentId="8_{68B66C21-6590-44F6-9B2C-B679A83771F4}" xr6:coauthVersionLast="47" xr6:coauthVersionMax="47" xr10:uidLastSave="{D8FE67A9-1E0E-4E50-AECD-010D0BB993E0}"/>
  <bookViews>
    <workbookView xWindow="-108" yWindow="-108" windowWidth="23256" windowHeight="12456" firstSheet="3" activeTab="5" xr2:uid="{00000000-000D-0000-FFFF-FFFF00000000}"/>
  </bookViews>
  <sheets>
    <sheet name="Dados" sheetId="35" r:id="rId1"/>
    <sheet name="Artífice Manutenção" sheetId="45" r:id="rId2"/>
    <sheet name="Uniforme e EPI" sheetId="46" r:id="rId3"/>
    <sheet name="Equipamentos e ferramentas" sheetId="49" r:id="rId4"/>
    <sheet name="Material de consumo" sheetId="48" r:id="rId5"/>
    <sheet name="Planilha Totalizadora" sheetId="17" r:id="rId6"/>
    <sheet name="Memoria de calculo" sheetId="20" r:id="rId7"/>
  </sheets>
  <definedNames>
    <definedName name="_xlnm.Print_Area" localSheetId="1">'Artífice Manutenção'!$A$1:$G$92</definedName>
    <definedName name="_xlnm.Print_Area" localSheetId="6">'Memoria de calculo'!$A$1:$G$24</definedName>
    <definedName name="_xlnm.Print_Area" localSheetId="5">'Planilha Totalizadora'!$A$2:$F$9</definedName>
    <definedName name="_xlnm.Print_Area" localSheetId="2">'Uniforme e EPI'!$B$1:$I$14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5" l="1"/>
  <c r="I20" i="46"/>
  <c r="I19" i="46"/>
  <c r="I18" i="46"/>
  <c r="I17" i="46"/>
  <c r="I16" i="46"/>
  <c r="H20" i="46"/>
  <c r="H19" i="46"/>
  <c r="H18" i="46"/>
  <c r="H17" i="46"/>
  <c r="H16" i="46"/>
  <c r="G13" i="45"/>
  <c r="I21" i="46" l="1"/>
  <c r="I22" i="46" s="1"/>
  <c r="G12" i="20"/>
  <c r="G10" i="45" s="1"/>
  <c r="H5" i="48" l="1"/>
  <c r="I5" i="48" s="1"/>
  <c r="H6" i="48"/>
  <c r="I6" i="48" s="1"/>
  <c r="H7" i="48"/>
  <c r="I7" i="48" s="1"/>
  <c r="H8" i="48"/>
  <c r="I8" i="48" s="1"/>
  <c r="H9" i="48"/>
  <c r="I9" i="48" s="1"/>
  <c r="H10" i="48"/>
  <c r="I10" i="48" s="1"/>
  <c r="H11" i="48"/>
  <c r="I11" i="48" s="1"/>
  <c r="H12" i="48"/>
  <c r="I12" i="48" s="1"/>
  <c r="H13" i="48"/>
  <c r="I13" i="48" s="1"/>
  <c r="H14" i="48"/>
  <c r="I14" i="48" s="1"/>
  <c r="H15" i="48"/>
  <c r="I15" i="48" s="1"/>
  <c r="H16" i="48"/>
  <c r="I16" i="48" s="1"/>
  <c r="H17" i="48"/>
  <c r="I17" i="48" s="1"/>
  <c r="H18" i="48"/>
  <c r="I18" i="48" s="1"/>
  <c r="H19" i="48"/>
  <c r="I19" i="48" s="1"/>
  <c r="H20" i="48"/>
  <c r="I20" i="48" s="1"/>
  <c r="H21" i="48"/>
  <c r="I21" i="48" s="1"/>
  <c r="H22" i="48"/>
  <c r="I22" i="48" s="1"/>
  <c r="H23" i="48"/>
  <c r="I23" i="48" s="1"/>
  <c r="H24" i="48"/>
  <c r="I24" i="48" s="1"/>
  <c r="H25" i="48"/>
  <c r="I25" i="48" s="1"/>
  <c r="H26" i="48"/>
  <c r="I26" i="48" s="1"/>
  <c r="H27" i="48"/>
  <c r="I27" i="48" s="1"/>
  <c r="H28" i="48"/>
  <c r="I28" i="48" s="1"/>
  <c r="H29" i="48"/>
  <c r="I29" i="48" s="1"/>
  <c r="H30" i="48"/>
  <c r="I30" i="48" s="1"/>
  <c r="H31" i="48"/>
  <c r="I31" i="48" s="1"/>
  <c r="H4" i="48"/>
  <c r="I4" i="48" s="1"/>
  <c r="E29" i="20"/>
  <c r="G12" i="45" s="1"/>
  <c r="I32" i="48" l="1"/>
  <c r="I33" i="48" s="1"/>
  <c r="C12" i="17" s="1"/>
  <c r="E7" i="20"/>
  <c r="G23" i="49" l="1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H10" i="49" s="1"/>
  <c r="G9" i="49"/>
  <c r="H9" i="49" s="1"/>
  <c r="H24" i="49" s="1"/>
  <c r="C27" i="49" s="1"/>
  <c r="D27" i="49" s="1"/>
  <c r="E27" i="49" s="1"/>
  <c r="G20" i="45" s="1"/>
  <c r="G8" i="49"/>
  <c r="G7" i="49"/>
  <c r="G6" i="49"/>
  <c r="G5" i="49"/>
  <c r="G4" i="49"/>
  <c r="G3" i="49"/>
  <c r="C8" i="17" l="1"/>
  <c r="E4" i="45"/>
  <c r="G9" i="45" l="1"/>
  <c r="H5" i="46" l="1"/>
  <c r="I5" i="46" s="1"/>
  <c r="B6" i="46"/>
  <c r="H6" i="46" l="1"/>
  <c r="I6" i="46" s="1"/>
  <c r="I7" i="46" s="1"/>
  <c r="I8" i="46" s="1"/>
  <c r="G18" i="45" l="1"/>
  <c r="D18" i="20" l="1"/>
  <c r="G11" i="45" s="1"/>
  <c r="F82" i="45" l="1"/>
  <c r="F77" i="45" s="1"/>
  <c r="F59" i="45"/>
  <c r="F45" i="45"/>
  <c r="F36" i="45"/>
  <c r="F32" i="45"/>
  <c r="F64" i="45" s="1"/>
  <c r="E6" i="45"/>
  <c r="F41" i="45" l="1"/>
  <c r="F42" i="45" s="1"/>
  <c r="F66" i="45" s="1"/>
  <c r="F37" i="45"/>
  <c r="F38" i="45" s="1"/>
  <c r="F65" i="45" s="1"/>
  <c r="F48" i="45"/>
  <c r="F51" i="45" s="1"/>
  <c r="F67" i="45" s="1"/>
  <c r="G47" i="45"/>
  <c r="G57" i="45"/>
  <c r="G46" i="45"/>
  <c r="G26" i="45"/>
  <c r="G56" i="45"/>
  <c r="G45" i="45"/>
  <c r="G25" i="45"/>
  <c r="G27" i="45"/>
  <c r="G55" i="45"/>
  <c r="G24" i="45"/>
  <c r="G34" i="45"/>
  <c r="G86" i="45"/>
  <c r="G31" i="45"/>
  <c r="G49" i="45"/>
  <c r="G30" i="45"/>
  <c r="G29" i="45"/>
  <c r="G28" i="45"/>
  <c r="G54" i="45"/>
  <c r="G44" i="45"/>
  <c r="G35" i="45"/>
  <c r="G53" i="45"/>
  <c r="G50" i="45"/>
  <c r="G40" i="45"/>
  <c r="G48" i="45"/>
  <c r="F60" i="45"/>
  <c r="G60" i="45" s="1"/>
  <c r="G37" i="45" l="1"/>
  <c r="G41" i="45"/>
  <c r="G32" i="45"/>
  <c r="G64" i="45" s="1"/>
  <c r="G51" i="45"/>
  <c r="G67" i="45" s="1"/>
  <c r="F61" i="45"/>
  <c r="F68" i="45" s="1"/>
  <c r="F70" i="45" s="1"/>
  <c r="G42" i="45"/>
  <c r="G66" i="45" s="1"/>
  <c r="G59" i="45"/>
  <c r="G61" i="45" s="1"/>
  <c r="G68" i="45" s="1"/>
  <c r="G36" i="45"/>
  <c r="G38" i="45" l="1"/>
  <c r="G65" i="45" s="1"/>
  <c r="G70" i="45" s="1"/>
  <c r="G89" i="45" s="1"/>
  <c r="G21" i="45" l="1"/>
  <c r="G88" i="45" s="1"/>
  <c r="G15" i="45" l="1"/>
  <c r="G87" i="45" l="1"/>
  <c r="G90" i="45" s="1"/>
  <c r="G71" i="45"/>
  <c r="G74" i="45" l="1"/>
  <c r="G75" i="45" s="1"/>
  <c r="G76" i="45" s="1"/>
  <c r="G78" i="45" s="1"/>
  <c r="G79" i="45" l="1"/>
  <c r="G80" i="45"/>
  <c r="G81" i="45"/>
  <c r="G82" i="45" l="1"/>
  <c r="G83" i="45" s="1"/>
  <c r="G91" i="45" s="1"/>
  <c r="G92" i="45" s="1"/>
  <c r="D7" i="17" s="1"/>
  <c r="E7" i="17" s="1"/>
  <c r="F7" i="17" s="1"/>
  <c r="F8" i="17" l="1"/>
  <c r="A16" i="17" s="1"/>
</calcChain>
</file>

<file path=xl/sharedStrings.xml><?xml version="1.0" encoding="utf-8"?>
<sst xmlns="http://schemas.openxmlformats.org/spreadsheetml/2006/main" count="371" uniqueCount="269">
  <si>
    <t>Módulo 01 – Mão de obra - Remuneração</t>
  </si>
  <si>
    <t xml:space="preserve"> Composição da Remuneração</t>
  </si>
  <si>
    <t>Valor Unitário Mensal</t>
  </si>
  <si>
    <t>A</t>
  </si>
  <si>
    <t xml:space="preserve"> Salário base</t>
  </si>
  <si>
    <t>B</t>
  </si>
  <si>
    <t>C</t>
  </si>
  <si>
    <t>D</t>
  </si>
  <si>
    <t>E</t>
  </si>
  <si>
    <t>F</t>
  </si>
  <si>
    <t>G</t>
  </si>
  <si>
    <t>TOTAL DA REMUNERAÇÃO</t>
  </si>
  <si>
    <t>Módulo 02 – Benefícios mensais e diários</t>
  </si>
  <si>
    <t xml:space="preserve"> Benefícios Mensais e Diários</t>
  </si>
  <si>
    <t>VALOR R$</t>
  </si>
  <si>
    <t xml:space="preserve"> Transporte</t>
  </si>
  <si>
    <t xml:space="preserve"> Auxílio alimentação (refeição, cesta básica)</t>
  </si>
  <si>
    <t>TOTAL DE BENEFÍCIOS MENSAIS E DIÁRIOS</t>
  </si>
  <si>
    <t>Módulo 03 – Insumos Diversos</t>
  </si>
  <si>
    <t xml:space="preserve"> Insumos Diversos</t>
  </si>
  <si>
    <t xml:space="preserve"> Uniformes</t>
  </si>
  <si>
    <t>TOTAL DE INSUMOS DIVERSOS</t>
  </si>
  <si>
    <t>Módulo 04 – Encargos Sociais e Trabalhistas</t>
  </si>
  <si>
    <t xml:space="preserve"> Submódulo 4.1 – Encargos previdenciários e FGTS</t>
  </si>
  <si>
    <t>%</t>
  </si>
  <si>
    <t xml:space="preserve"> INSS</t>
  </si>
  <si>
    <t xml:space="preserve"> SESI ou SESC</t>
  </si>
  <si>
    <t xml:space="preserve"> SENAI ou SENAC</t>
  </si>
  <si>
    <t xml:space="preserve"> INCRA</t>
  </si>
  <si>
    <t xml:space="preserve"> Salário-educação</t>
  </si>
  <si>
    <t xml:space="preserve"> FGTS</t>
  </si>
  <si>
    <t xml:space="preserve"> Seguro acidente do trabalho</t>
  </si>
  <si>
    <t>H</t>
  </si>
  <si>
    <t xml:space="preserve"> SEBRAE</t>
  </si>
  <si>
    <t xml:space="preserve">TOTAL </t>
  </si>
  <si>
    <t>Submódulo 4.2 – 13º Salário e Adicional de Férias</t>
  </si>
  <si>
    <t xml:space="preserve"> 13º Salário</t>
  </si>
  <si>
    <t>Adicional de Férias</t>
  </si>
  <si>
    <t xml:space="preserve"> Subtotal</t>
  </si>
  <si>
    <t xml:space="preserve"> Incidência do Submódulo 4.1 sobre 13º Salário</t>
  </si>
  <si>
    <t>Submódulo 4.3 – Afastamento Maternidade</t>
  </si>
  <si>
    <t xml:space="preserve"> Afastamento maternidade</t>
  </si>
  <si>
    <t xml:space="preserve"> Incidência do Submódulo 4.1 sobre o afastamento</t>
  </si>
  <si>
    <t xml:space="preserve">    Submódulo 4.4 – Rescisão</t>
  </si>
  <si>
    <t xml:space="preserve"> Aviso prévio indenizado</t>
  </si>
  <si>
    <t xml:space="preserve"> Incidência do FGTS sobre aviso prévio indenizado</t>
  </si>
  <si>
    <t xml:space="preserve"> Multa do FGTS do aviso prévio indenizado </t>
  </si>
  <si>
    <t xml:space="preserve"> Aviso prévio trabalhado</t>
  </si>
  <si>
    <t xml:space="preserve"> Incidência do Submódulo 4.1 sobre aviso prévio trabalhado</t>
  </si>
  <si>
    <t>Multa FGTS do aviso prévio trabalhado</t>
  </si>
  <si>
    <t xml:space="preserve"> Multa FGTS  - rescisão sem justa causa (50%) </t>
  </si>
  <si>
    <t xml:space="preserve"> Submódulo 4.5 – Custo de reposição do profissional ausente </t>
  </si>
  <si>
    <t xml:space="preserve"> Férias</t>
  </si>
  <si>
    <t xml:space="preserve"> Ausência por doença</t>
  </si>
  <si>
    <t xml:space="preserve"> Licença-paternidade</t>
  </si>
  <si>
    <t xml:space="preserve"> Ausências legais</t>
  </si>
  <si>
    <t xml:space="preserve"> Ausência por acidente de trabalho </t>
  </si>
  <si>
    <t xml:space="preserve"> Outros (especificar) </t>
  </si>
  <si>
    <t xml:space="preserve"> Incidência do Submódulo 4.1 sobre o custo de reposição</t>
  </si>
  <si>
    <t>Quadro Resumo - Módulo 04 – Encargos Sociais e Trabalhistas</t>
  </si>
  <si>
    <t xml:space="preserve"> Encargos Sociais e Trabalhistas</t>
  </si>
  <si>
    <t>4.1</t>
  </si>
  <si>
    <t xml:space="preserve"> Encargos sociais e FGTS</t>
  </si>
  <si>
    <t>4.2</t>
  </si>
  <si>
    <t xml:space="preserve"> 13º (décimo terceiro salário)</t>
  </si>
  <si>
    <t>4.3</t>
  </si>
  <si>
    <t>4.4</t>
  </si>
  <si>
    <t xml:space="preserve"> Custo de rescisão</t>
  </si>
  <si>
    <t>4.5</t>
  </si>
  <si>
    <t xml:space="preserve"> Custo de reposição do profissional ausente</t>
  </si>
  <si>
    <t>4.6</t>
  </si>
  <si>
    <t xml:space="preserve"> Outros (especificar)</t>
  </si>
  <si>
    <t>TOTAL DOS ENCARGOS SOCIAIS E TRABALHISTAS</t>
  </si>
  <si>
    <t>(MT) Custo total da planilha para efeito de cálculo dos módulos 05 (M1+M2+M3+M4)</t>
  </si>
  <si>
    <t>Módulo 05 – Custos Indiretos, tributos e lucro</t>
  </si>
  <si>
    <t>Custos Indiretos, Tributos e Lucro</t>
  </si>
  <si>
    <t xml:space="preserve"> Custos Indiretos</t>
  </si>
  <si>
    <t xml:space="preserve"> Lucro</t>
  </si>
  <si>
    <t xml:space="preserve"> Tributos </t>
  </si>
  <si>
    <t>Fator auxiliar para cálculo [1-(C1+C2+C3)]</t>
  </si>
  <si>
    <t xml:space="preserve">Fator auxiliar para cálculo por dentro C/D </t>
  </si>
  <si>
    <t xml:space="preserve"> C1. PIS</t>
  </si>
  <si>
    <t xml:space="preserve"> C2. COFINS</t>
  </si>
  <si>
    <t xml:space="preserve"> C3. ISS</t>
  </si>
  <si>
    <t>Total dos tributos</t>
  </si>
  <si>
    <t>TOTAL</t>
  </si>
  <si>
    <t>Descrição</t>
  </si>
  <si>
    <t>PREÇO (R$)</t>
  </si>
  <si>
    <t xml:space="preserve"> I – Composição da Remuneração</t>
  </si>
  <si>
    <t xml:space="preserve"> II – Benefícios mensais e diários</t>
  </si>
  <si>
    <t xml:space="preserve"> III – Insumos diversos </t>
  </si>
  <si>
    <t xml:space="preserve"> IV – Encargos sociais e trabalhistas</t>
  </si>
  <si>
    <t xml:space="preserve"> Subtotal (I + II + III + IV)</t>
  </si>
  <si>
    <t xml:space="preserve"> V – Custos indiretos, tributos e lucro</t>
  </si>
  <si>
    <t>VALOR TOTAL POR EMPREGADO</t>
  </si>
  <si>
    <t>CATEGORIA PROFISSIONAL</t>
  </si>
  <si>
    <t>EFETIVO</t>
  </si>
  <si>
    <t>CUSTO</t>
  </si>
  <si>
    <t>UNITÁRIO</t>
  </si>
  <si>
    <t>TOTAL MENSAL</t>
  </si>
  <si>
    <t>TOTAL ANUAL</t>
  </si>
  <si>
    <t>Efetivo Total</t>
  </si>
  <si>
    <t>Item</t>
  </si>
  <si>
    <t>PLANILHA TOTALIZADORA</t>
  </si>
  <si>
    <t>Preço Público</t>
  </si>
  <si>
    <t>Total</t>
  </si>
  <si>
    <t>Valor</t>
  </si>
  <si>
    <t>Dados da mão de obra para composição dos custos</t>
  </si>
  <si>
    <t>Data de apresentação da proposta (dia/mês/ano)</t>
  </si>
  <si>
    <t>Serviço</t>
  </si>
  <si>
    <t>Tipo de jornada</t>
  </si>
  <si>
    <t>Nº de meses de execução contratual</t>
  </si>
  <si>
    <t>Piso da Categoria Profissional (Salário Normativo da Categoria)</t>
  </si>
  <si>
    <t>Classificação Brasileira de Ocupações (CBO)</t>
  </si>
  <si>
    <t>Acordo, Convenção ou Sentença Normativa em Dissídio Coletivo</t>
  </si>
  <si>
    <t>Município/UF</t>
  </si>
  <si>
    <t>Rio de Janeiro/RJ</t>
  </si>
  <si>
    <t>Número do registro do intrumento coletivo no sistema Mediador</t>
  </si>
  <si>
    <t xml:space="preserve">Data base da categoria </t>
  </si>
  <si>
    <t>Dias úteis trabalhados</t>
  </si>
  <si>
    <t>Categoria</t>
  </si>
  <si>
    <t>Preço 1</t>
  </si>
  <si>
    <t>Preço 2</t>
  </si>
  <si>
    <t>MEMÓRIA DE CÁLCULO</t>
  </si>
  <si>
    <t>Salários</t>
  </si>
  <si>
    <t>Vale Transporte</t>
  </si>
  <si>
    <t>PLANILHA DE PREÇOS - UNIFORMES</t>
  </si>
  <si>
    <t>Quant  jogos por ano</t>
  </si>
  <si>
    <t>Preço Unit. 1</t>
  </si>
  <si>
    <t>Preço Unit. 2</t>
  </si>
  <si>
    <t>Preço Públco</t>
  </si>
  <si>
    <t>Valor médio</t>
  </si>
  <si>
    <t>Custo Anual</t>
  </si>
  <si>
    <t>Custo Mensal</t>
  </si>
  <si>
    <t>ITEM</t>
  </si>
  <si>
    <t>12 meses</t>
  </si>
  <si>
    <t xml:space="preserve"> </t>
  </si>
  <si>
    <t>Piso salarial</t>
  </si>
  <si>
    <t xml:space="preserve">Outros </t>
  </si>
  <si>
    <t>Memória de Cálculo</t>
  </si>
  <si>
    <t>Serviço montagem e remanejamento de mobiliario em exposições e eventos no CCJF</t>
  </si>
  <si>
    <t>Categoria Profissional:</t>
  </si>
  <si>
    <t>SINDUSCON RIO</t>
  </si>
  <si>
    <t>RJ002486/2025</t>
  </si>
  <si>
    <t>Artífice de Manutenção</t>
  </si>
  <si>
    <t>Cláusula Terceira da CCT 2025/2027 SINDUSCON/RJ</t>
  </si>
  <si>
    <t>Artífice de Manutenção (Líder)</t>
  </si>
  <si>
    <t xml:space="preserve">Artífice de Manutenção - 44h semanais -  2ª /6ª feira (das 9:30 às 18:00) + sábado ou domingo (das 9:30 às 17h). Intervalo intrajornada de 1h </t>
  </si>
  <si>
    <t>Cláusula 13ª CCT 2025/2027 - SINDUSCON/RJ</t>
  </si>
  <si>
    <t>R$ 4,70 (bilhete) x 22* dias úteis x 2 (ida e volta) - (0,01 x salário-base*)</t>
  </si>
  <si>
    <t>ANEXO B
Material de Consumo a cada 6 meses</t>
  </si>
  <si>
    <t>Nº</t>
  </si>
  <si>
    <t>Material</t>
  </si>
  <si>
    <t>Quantidade</t>
  </si>
  <si>
    <t>Custo Médio</t>
  </si>
  <si>
    <t>Valor Total</t>
  </si>
  <si>
    <t>Pregos nº 13</t>
  </si>
  <si>
    <t>Pregos nº 17</t>
  </si>
  <si>
    <t>Linhas de nylon de 0,80mm</t>
  </si>
  <si>
    <t>Linhas de nylon de 1,00mm</t>
  </si>
  <si>
    <t>Linhas de nylon de 1,20mm</t>
  </si>
  <si>
    <t>Fita banana dupla face de 12mm</t>
  </si>
  <si>
    <t>Fita banana dupla face de 25mm</t>
  </si>
  <si>
    <t>Luvas de Pano</t>
  </si>
  <si>
    <t>Rolo para pintar de lã com cabo</t>
  </si>
  <si>
    <t>Pincel nº3</t>
  </si>
  <si>
    <t>Pincel nº5</t>
  </si>
  <si>
    <t>Arame Queimado</t>
  </si>
  <si>
    <t>Lixas nº 80</t>
  </si>
  <si>
    <t>Lixas nº 100</t>
  </si>
  <si>
    <t>Pitons 30x14mm</t>
  </si>
  <si>
    <t>Pitons 60x4,2mm</t>
  </si>
  <si>
    <t>Pitons 65 x6,0mm</t>
  </si>
  <si>
    <t>Plástico bolha 1,20m</t>
  </si>
  <si>
    <t>Buchas 6</t>
  </si>
  <si>
    <t>Buchas 8</t>
  </si>
  <si>
    <t>Buchas 6 para gesso</t>
  </si>
  <si>
    <t>Parafusos 6</t>
  </si>
  <si>
    <t>Parafusos 8</t>
  </si>
  <si>
    <t>Cabos de aço galvanizado 1.00mm</t>
  </si>
  <si>
    <t>Fita isolante 19mm</t>
  </si>
  <si>
    <t>Lona Plástica  4x10</t>
  </si>
  <si>
    <t xml:space="preserve">ANEXO A
Equipamentos e ferramentas
</t>
  </si>
  <si>
    <t>Equipamentos/ferramentas</t>
  </si>
  <si>
    <t>Serra Circular Elétrica 1600 W</t>
  </si>
  <si>
    <r>
      <rPr>
        <sz val="12"/>
        <rFont val="Calibri"/>
        <family val="1"/>
        <charset val="1"/>
      </rPr>
      <t xml:space="preserve">Parafusadeira </t>
    </r>
    <r>
      <rPr>
        <sz val="11"/>
        <rFont val="Arial MT"/>
        <family val="2"/>
        <charset val="1"/>
      </rPr>
      <t>12V 1.5 Ah 3/8 pol</t>
    </r>
  </si>
  <si>
    <r>
      <rPr>
        <sz val="12"/>
        <rFont val="Calibri"/>
        <family val="1"/>
        <charset val="1"/>
      </rPr>
      <t xml:space="preserve">Furadeira </t>
    </r>
    <r>
      <rPr>
        <sz val="11"/>
        <rFont val="Arial MT"/>
        <family val="2"/>
        <charset val="1"/>
      </rPr>
      <t>de impacto 3/8 pol. 450w</t>
    </r>
  </si>
  <si>
    <r>
      <rPr>
        <sz val="12"/>
        <rFont val="Calibri"/>
        <family val="1"/>
        <charset val="1"/>
      </rPr>
      <t xml:space="preserve">Alicate comum </t>
    </r>
    <r>
      <rPr>
        <sz val="11"/>
        <rFont val="Arial MT"/>
        <family val="2"/>
        <charset val="1"/>
      </rPr>
      <t>8 pol. (200 mm),
niquelado</t>
    </r>
  </si>
  <si>
    <r>
      <rPr>
        <sz val="12"/>
        <rFont val="Calibri"/>
        <family val="1"/>
        <charset val="1"/>
      </rPr>
      <t xml:space="preserve">Alicate de corte </t>
    </r>
    <r>
      <rPr>
        <sz val="11"/>
        <rFont val="Arial MT"/>
        <family val="2"/>
        <charset val="1"/>
      </rPr>
      <t>diagonal 8 pol.</t>
    </r>
  </si>
  <si>
    <r>
      <rPr>
        <sz val="12"/>
        <rFont val="Calibri"/>
        <family val="1"/>
        <charset val="1"/>
      </rPr>
      <t xml:space="preserve">Alicate de bico </t>
    </r>
    <r>
      <rPr>
        <sz val="11"/>
        <rFont val="Arial MT"/>
        <family val="2"/>
        <charset val="1"/>
      </rPr>
      <t>meia cana 6 pol.</t>
    </r>
  </si>
  <si>
    <t>Trena com fita de aço de 8m</t>
  </si>
  <si>
    <t>Nível de alumínio magnético 406 mm/16 pol.</t>
  </si>
  <si>
    <r>
      <rPr>
        <sz val="12"/>
        <rFont val="Calibri"/>
        <family val="1"/>
        <charset val="1"/>
      </rPr>
      <t xml:space="preserve">Jogo de chave Allen </t>
    </r>
    <r>
      <rPr>
        <sz val="11"/>
        <rFont val="Arial MT"/>
        <family val="2"/>
        <charset val="1"/>
      </rPr>
      <t>longa 9 peças</t>
    </r>
  </si>
  <si>
    <r>
      <rPr>
        <sz val="12"/>
        <rFont val="Calibri"/>
        <family val="1"/>
        <charset val="1"/>
      </rPr>
      <t xml:space="preserve">Jogo de chave de fenda </t>
    </r>
    <r>
      <rPr>
        <sz val="11"/>
        <rFont val="Arial MT"/>
        <family val="2"/>
        <charset val="1"/>
      </rPr>
      <t>6 peças</t>
    </r>
  </si>
  <si>
    <t>Jogo de chave Philips 6 peças</t>
  </si>
  <si>
    <r>
      <rPr>
        <sz val="12"/>
        <rFont val="Calibri"/>
        <family val="1"/>
        <charset val="1"/>
      </rPr>
      <t xml:space="preserve">Jogo de chave de boca </t>
    </r>
    <r>
      <rPr>
        <sz val="11"/>
        <rFont val="Arial MT"/>
        <family val="2"/>
        <charset val="1"/>
      </rPr>
      <t>6 a 32 mm
8 peças</t>
    </r>
  </si>
  <si>
    <t>Kit de brocas perfurar com 15 unidades 3 a 10 mm</t>
  </si>
  <si>
    <t>Jogo de broca de aço rápido para metal 3, 4, 5 e 6 mm</t>
  </si>
  <si>
    <t>Grampeador Manual de Metal, para grampos tipo 53, 4 a 8 mm</t>
  </si>
  <si>
    <t>Arco-serra fixo 12 pol.</t>
  </si>
  <si>
    <t>Kit de 4 espátulas de aço polido 3,8 cm, 7,6 cm, 10,2 cm, 12,7 cm</t>
  </si>
  <si>
    <t>Serrote para madeira 18, 450 mm</t>
  </si>
  <si>
    <t>Escada 12 degraus de metal abre e
estica de 4m</t>
  </si>
  <si>
    <t>Martelo unha com cabo de madeira
27 mm</t>
  </si>
  <si>
    <t>Nível Laser de linhas cruzadas</t>
  </si>
  <si>
    <t>Calça Jeans</t>
  </si>
  <si>
    <t>Camisa Pólo</t>
  </si>
  <si>
    <t>item 1 - Fábrica de Uniformes</t>
  </si>
  <si>
    <t>Item 1 - Armazém do EPI; Item 2 - Ilha Uniformes</t>
  </si>
  <si>
    <t>Item 1 - Dispensa 000105/2025 (03/10/2025) - Serviço Municipal de Saneamento Básico e Infraestrutura de Carangola/MG; Item 2 - Dispensa 93207/2025 (03/09/2025) - Min. Defesa / Com. Marinha / Capitania dos Portos no Estado de Pernambuco/PE.</t>
  </si>
  <si>
    <t>Equipamentos e ferramentas (depreciação)</t>
  </si>
  <si>
    <t>MATERIAL DE CONSUMO</t>
  </si>
  <si>
    <t>Vale Refeição (Cláusula 12ª da  CCT 2025/2027 SINDUSCON/RJ)</t>
  </si>
  <si>
    <t>Prêmio produtividade, assiduidade, qualidade e saúde</t>
  </si>
  <si>
    <t>Prêmio produtividade, assiduidade, qualidade e saúde (Cláusula 9ª da CCT 2025/2027 SINDUSCON/RJ)</t>
  </si>
  <si>
    <t>Valor mensal que deve ser pago até o dia 10 (dez) do mês subsequente à competência vigente.</t>
  </si>
  <si>
    <t>Objeto</t>
  </si>
  <si>
    <t>Preço 3</t>
  </si>
  <si>
    <t>Custo Médio Mensal</t>
  </si>
  <si>
    <t>Seguro de Vida / Acidente</t>
  </si>
  <si>
    <t>Percentual de depreciação</t>
  </si>
  <si>
    <t>Custo Depreciação</t>
  </si>
  <si>
    <t>Custo médio Mensal</t>
  </si>
  <si>
    <t>Custo médio por profissional</t>
  </si>
  <si>
    <t>Unidade</t>
  </si>
  <si>
    <t>Kg</t>
  </si>
  <si>
    <t xml:space="preserve">Pregos nº 15 </t>
  </si>
  <si>
    <t>rolo (100m)</t>
  </si>
  <si>
    <t>rolo (2 m)</t>
  </si>
  <si>
    <t>unidade</t>
  </si>
  <si>
    <t>rolo (1kg)</t>
  </si>
  <si>
    <t>rolo (60m)</t>
  </si>
  <si>
    <t>saco</t>
  </si>
  <si>
    <t>metro</t>
  </si>
  <si>
    <t>rolo (10m)</t>
  </si>
  <si>
    <t>Fita crepe colorida fina (18x30)</t>
  </si>
  <si>
    <t>rolo</t>
  </si>
  <si>
    <t xml:space="preserve">CAFÉ DA MANHÃ  </t>
  </si>
  <si>
    <t>Café da Manhã (Cláusula 11ª CCT SindusconRiio 2025/2027</t>
  </si>
  <si>
    <t>Café da manhã (Cláusula 11ª, § 2º da CCT 2023/2025 (SINDUSCON RIO 2025/2027)</t>
  </si>
  <si>
    <t>Seguro de Vida (Cláusula 17ª CCT SindusconRio 2025/2027)</t>
  </si>
  <si>
    <t>Dispensa 000031/2025 (22/09/2025) - Câmara Municipal de Borda da Mata/MG</t>
  </si>
  <si>
    <t>Dispensa 000099/2025 904/09/2025 ) - Câmara Municipal de Bauru/SP</t>
  </si>
  <si>
    <t>Dispensa 90011/2025 (27/06/2025) - Fund. Apoio à Escola Técnica, Ciência e Tecnologia, Esporte, Laze, Cultura e Políticas Sociais de Duque de Caxias.</t>
  </si>
  <si>
    <t>ANEXO II - MATERIAIS</t>
  </si>
  <si>
    <t>VALOR TOTAL ANUAL</t>
  </si>
  <si>
    <t>VALOR TOTAL ANUAL DO CONTRATO = ANEXO I A + ANEXO II</t>
  </si>
  <si>
    <t>ANEXO I - CUSTO TOTAL DE MÃO DE OBRA</t>
  </si>
  <si>
    <t>Prêmio prod., assid., qualid. e saúde (Cláus. 9ª CCT Sinduscon)</t>
  </si>
  <si>
    <t>Custo Total Semestral</t>
  </si>
  <si>
    <t>Custo Total Anual</t>
  </si>
  <si>
    <t>Material de Consumo a cada 6 meses</t>
  </si>
  <si>
    <t>Categoria Profissional: Artífice de Manutenção</t>
  </si>
  <si>
    <t>TOTAIS DA CATEGORIA PROFISSIONAL –  Artífice de Manutenção</t>
  </si>
  <si>
    <t>SEGURO DE VIDA  - Cláusula 11ª da CCT 2025/2027 SINDUSCON/RJ</t>
  </si>
  <si>
    <t xml:space="preserve">44h semanais -  2ª /6ª feira (das 9:30 às 18:00) + sábado e domingo - regime de escala  (das 9:30 às 17h). Intervalo intrajornada de 1h </t>
  </si>
  <si>
    <t>Artífice de Manutenção - UNIFORM</t>
  </si>
  <si>
    <t>Artífice de Manutenção - EPI</t>
  </si>
  <si>
    <t>Capacete</t>
  </si>
  <si>
    <t>Óculos</t>
  </si>
  <si>
    <t>Bota de segurança</t>
  </si>
  <si>
    <t>Luva pigmentada</t>
  </si>
  <si>
    <t>Preço Unt. 3</t>
  </si>
  <si>
    <t>Luva de poléster (kit c/ 12 pares)</t>
  </si>
  <si>
    <t>Itens 1, 2, 3 e 4 - www.lojadoepi.com.br;  item 5 - www.mercadolivre.com.br</t>
  </si>
  <si>
    <t>Itenss 1, 2, 3 e 4 - www.multiseg.com.br;  item 5 - www.superepi.com.br</t>
  </si>
  <si>
    <t>www.astrodistribuidora.com.br</t>
  </si>
  <si>
    <t>Processo 0020931-14.2025.4.02.8000  -   Pregão Eletrônico n. XXXXX/2025</t>
  </si>
  <si>
    <t>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</si>
</sst>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&quot;R$ &quot;#,##0"/>
    <numFmt numFmtId="168" formatCode="&quot;R$ &quot;#,##0.00"/>
    <numFmt numFmtId="169" formatCode="&quot;R$&quot;#,##0.00"/>
  </numFmts>
  <fonts count="42">
    <font>
      <sz val="11"/>
      <color theme="1"/>
      <name val="Calibri"/>
      <family val="2"/>
      <scheme val="minor"/>
    </font>
    <font>
      <b/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1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1"/>
      <charset val="1"/>
    </font>
    <font>
      <sz val="11"/>
      <color rgb="FF000000"/>
      <name val="Calibri"/>
      <family val="2"/>
      <charset val="1"/>
    </font>
    <font>
      <sz val="11"/>
      <name val="Calibri"/>
      <family val="1"/>
      <charset val="1"/>
    </font>
    <font>
      <b/>
      <sz val="12"/>
      <name val="Calibri"/>
      <family val="1"/>
      <charset val="1"/>
    </font>
    <font>
      <sz val="12"/>
      <color rgb="FF000000"/>
      <name val="Calibri"/>
      <family val="2"/>
      <charset val="1"/>
    </font>
    <font>
      <sz val="12"/>
      <name val="Calibri"/>
      <family val="1"/>
      <charset val="1"/>
    </font>
    <font>
      <sz val="12"/>
      <name val="Calibri"/>
      <family val="2"/>
      <charset val="1"/>
    </font>
    <font>
      <sz val="11"/>
      <name val="Arial MT"/>
      <family val="2"/>
      <charset val="1"/>
    </font>
    <font>
      <sz val="10"/>
      <color rgb="FF000000"/>
      <name val="Times New Roman"/>
      <family val="1"/>
      <charset val="1"/>
    </font>
    <font>
      <sz val="10"/>
      <name val="Times New Roman"/>
      <charset val="204"/>
    </font>
    <font>
      <b/>
      <sz val="12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8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FF99CC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  <xf numFmtId="0" fontId="40" fillId="0" borderId="0" applyNumberFormat="0" applyFill="0" applyBorder="0" applyAlignment="0" applyProtection="0"/>
  </cellStyleXfs>
  <cellXfs count="383">
    <xf numFmtId="0" fontId="0" fillId="0" borderId="0" xfId="0"/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164" fontId="4" fillId="3" borderId="5" xfId="0" applyNumberFormat="1" applyFont="1" applyFill="1" applyBorder="1" applyAlignment="1" applyProtection="1">
      <alignment horizontal="right" wrapText="1"/>
      <protection locked="0"/>
    </xf>
    <xf numFmtId="164" fontId="0" fillId="2" borderId="5" xfId="0" applyNumberFormat="1" applyFill="1" applyBorder="1"/>
    <xf numFmtId="0" fontId="2" fillId="3" borderId="5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10" fontId="0" fillId="0" borderId="0" xfId="0" applyNumberFormat="1"/>
    <xf numFmtId="10" fontId="2" fillId="2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 wrapText="1"/>
    </xf>
    <xf numFmtId="10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0" fontId="4" fillId="3" borderId="1" xfId="0" applyFont="1" applyFill="1" applyBorder="1"/>
    <xf numFmtId="10" fontId="4" fillId="3" borderId="6" xfId="0" applyNumberFormat="1" applyFont="1" applyFill="1" applyBorder="1"/>
    <xf numFmtId="10" fontId="0" fillId="2" borderId="6" xfId="0" applyNumberFormat="1" applyFill="1" applyBorder="1"/>
    <xf numFmtId="164" fontId="1" fillId="2" borderId="5" xfId="0" applyNumberFormat="1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center"/>
    </xf>
    <xf numFmtId="164" fontId="0" fillId="0" borderId="0" xfId="0" applyNumberFormat="1"/>
    <xf numFmtId="10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right"/>
    </xf>
    <xf numFmtId="0" fontId="0" fillId="3" borderId="7" xfId="0" applyFill="1" applyBorder="1"/>
    <xf numFmtId="10" fontId="4" fillId="3" borderId="6" xfId="0" applyNumberFormat="1" applyFont="1" applyFill="1" applyBorder="1" applyAlignment="1">
      <alignment horizontal="center" wrapText="1"/>
    </xf>
    <xf numFmtId="164" fontId="4" fillId="3" borderId="14" xfId="0" applyNumberFormat="1" applyFont="1" applyFill="1" applyBorder="1" applyAlignment="1">
      <alignment horizontal="right" wrapText="1"/>
    </xf>
    <xf numFmtId="0" fontId="0" fillId="3" borderId="15" xfId="0" applyFill="1" applyBorder="1"/>
    <xf numFmtId="164" fontId="4" fillId="3" borderId="9" xfId="0" applyNumberFormat="1" applyFont="1" applyFill="1" applyBorder="1" applyAlignment="1">
      <alignment horizontal="right" wrapText="1"/>
    </xf>
    <xf numFmtId="0" fontId="0" fillId="3" borderId="16" xfId="0" applyFill="1" applyBorder="1"/>
    <xf numFmtId="10" fontId="3" fillId="2" borderId="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36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0" fillId="0" borderId="23" xfId="0" applyBorder="1"/>
    <xf numFmtId="0" fontId="8" fillId="0" borderId="24" xfId="0" applyFont="1" applyBorder="1" applyAlignment="1">
      <alignment horizontal="center" vertical="center"/>
    </xf>
    <xf numFmtId="0" fontId="16" fillId="0" borderId="0" xfId="0" applyFont="1"/>
    <xf numFmtId="0" fontId="18" fillId="0" borderId="0" xfId="3" applyFont="1"/>
    <xf numFmtId="0" fontId="17" fillId="0" borderId="11" xfId="0" applyFont="1" applyBorder="1" applyAlignment="1">
      <alignment vertical="center"/>
    </xf>
    <xf numFmtId="168" fontId="18" fillId="0" borderId="0" xfId="3" applyNumberFormat="1" applyFont="1" applyAlignment="1">
      <alignment horizontal="center"/>
    </xf>
    <xf numFmtId="43" fontId="18" fillId="0" borderId="0" xfId="1" applyFont="1" applyAlignment="1">
      <alignment horizontal="center"/>
    </xf>
    <xf numFmtId="10" fontId="4" fillId="4" borderId="5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44" fontId="8" fillId="2" borderId="24" xfId="0" applyNumberFormat="1" applyFont="1" applyFill="1" applyBorder="1" applyAlignment="1">
      <alignment horizontal="right" vertical="center"/>
    </xf>
    <xf numFmtId="44" fontId="8" fillId="2" borderId="25" xfId="0" applyNumberFormat="1" applyFont="1" applyFill="1" applyBorder="1" applyAlignment="1">
      <alignment horizontal="right" vertical="center"/>
    </xf>
    <xf numFmtId="44" fontId="8" fillId="4" borderId="24" xfId="0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44" fontId="0" fillId="4" borderId="17" xfId="0" applyNumberFormat="1" applyFill="1" applyBorder="1" applyAlignment="1">
      <alignment horizontal="center" vertical="center"/>
    </xf>
    <xf numFmtId="44" fontId="0" fillId="4" borderId="22" xfId="0" applyNumberForma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/>
    </xf>
    <xf numFmtId="167" fontId="18" fillId="0" borderId="0" xfId="3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0" fillId="4" borderId="17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0" fontId="22" fillId="4" borderId="0" xfId="0" applyFont="1" applyFill="1" applyAlignment="1">
      <alignment horizontal="center" vertical="top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center" vertical="center" wrapText="1"/>
    </xf>
    <xf numFmtId="169" fontId="25" fillId="0" borderId="39" xfId="0" applyNumberFormat="1" applyFont="1" applyBorder="1" applyAlignment="1">
      <alignment horizontal="center" vertical="center" wrapText="1"/>
    </xf>
    <xf numFmtId="169" fontId="24" fillId="0" borderId="43" xfId="0" applyNumberFormat="1" applyFont="1" applyBorder="1" applyAlignment="1">
      <alignment horizontal="center" vertical="center"/>
    </xf>
    <xf numFmtId="169" fontId="24" fillId="0" borderId="44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0" fillId="8" borderId="18" xfId="0" applyFill="1" applyBorder="1"/>
    <xf numFmtId="169" fontId="8" fillId="8" borderId="10" xfId="0" applyNumberFormat="1" applyFont="1" applyFill="1" applyBorder="1" applyAlignment="1">
      <alignment horizontal="center" vertical="center"/>
    </xf>
    <xf numFmtId="0" fontId="17" fillId="0" borderId="42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20" fillId="0" borderId="48" xfId="0" applyFont="1" applyBorder="1" applyAlignment="1" applyProtection="1">
      <alignment horizontal="center" vertical="center"/>
      <protection hidden="1"/>
    </xf>
    <xf numFmtId="44" fontId="17" fillId="0" borderId="50" xfId="2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>
      <alignment horizontal="center" vertical="center"/>
    </xf>
    <xf numFmtId="14" fontId="20" fillId="0" borderId="35" xfId="0" applyNumberFormat="1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>
      <alignment horizontal="center" vertical="center"/>
    </xf>
    <xf numFmtId="0" fontId="0" fillId="4" borderId="2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16" fontId="20" fillId="0" borderId="9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1" fillId="0" borderId="23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4" borderId="22" xfId="0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/>
    </xf>
    <xf numFmtId="0" fontId="16" fillId="0" borderId="17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4" borderId="0" xfId="0" applyFont="1" applyFill="1"/>
    <xf numFmtId="0" fontId="13" fillId="4" borderId="0" xfId="0" applyFont="1" applyFill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" fontId="27" fillId="0" borderId="17" xfId="0" applyNumberFormat="1" applyFont="1" applyBorder="1" applyAlignment="1">
      <alignment horizontal="center" vertical="top" shrinkToFit="1"/>
    </xf>
    <xf numFmtId="0" fontId="28" fillId="0" borderId="17" xfId="0" applyFont="1" applyBorder="1" applyAlignment="1">
      <alignment horizontal="left" vertical="top" wrapText="1"/>
    </xf>
    <xf numFmtId="168" fontId="27" fillId="0" borderId="17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30" fillId="0" borderId="17" xfId="0" applyNumberFormat="1" applyFont="1" applyBorder="1" applyAlignment="1">
      <alignment horizontal="center" vertical="top" shrinkToFit="1"/>
    </xf>
    <xf numFmtId="0" fontId="31" fillId="0" borderId="17" xfId="0" applyFont="1" applyBorder="1" applyAlignment="1">
      <alignment horizontal="left" vertical="top" wrapText="1"/>
    </xf>
    <xf numFmtId="168" fontId="30" fillId="0" borderId="17" xfId="0" applyNumberFormat="1" applyFont="1" applyBorder="1" applyAlignment="1">
      <alignment horizontal="center" vertical="center" shrinkToFit="1"/>
    </xf>
    <xf numFmtId="168" fontId="32" fillId="0" borderId="17" xfId="2" applyNumberFormat="1" applyFont="1" applyBorder="1" applyAlignment="1" applyProtection="1">
      <alignment horizontal="center" vertical="center" shrinkToFit="1"/>
    </xf>
    <xf numFmtId="168" fontId="30" fillId="0" borderId="17" xfId="0" applyNumberFormat="1" applyFont="1" applyBorder="1" applyAlignment="1">
      <alignment horizontal="center" vertical="center" wrapText="1"/>
    </xf>
    <xf numFmtId="164" fontId="30" fillId="0" borderId="17" xfId="0" applyNumberFormat="1" applyFont="1" applyBorder="1" applyAlignment="1">
      <alignment horizontal="center" vertical="center" wrapText="1"/>
    </xf>
    <xf numFmtId="1" fontId="30" fillId="0" borderId="17" xfId="0" applyNumberFormat="1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left" vertical="top" wrapText="1"/>
    </xf>
    <xf numFmtId="168" fontId="32" fillId="0" borderId="17" xfId="0" applyNumberFormat="1" applyFont="1" applyBorder="1" applyAlignment="1">
      <alignment horizontal="center" vertical="center" shrinkToFit="1"/>
    </xf>
    <xf numFmtId="0" fontId="34" fillId="0" borderId="0" xfId="0" applyFont="1"/>
    <xf numFmtId="168" fontId="30" fillId="0" borderId="32" xfId="0" applyNumberFormat="1" applyFont="1" applyBorder="1" applyAlignment="1">
      <alignment horizontal="center" vertical="center" shrinkToFit="1"/>
    </xf>
    <xf numFmtId="0" fontId="35" fillId="0" borderId="0" xfId="0" applyFont="1"/>
    <xf numFmtId="168" fontId="30" fillId="0" borderId="17" xfId="0" applyNumberFormat="1" applyFont="1" applyBorder="1" applyAlignment="1">
      <alignment horizontal="center" vertical="top" shrinkToFit="1"/>
    </xf>
    <xf numFmtId="0" fontId="8" fillId="2" borderId="3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/>
    <xf numFmtId="0" fontId="9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 wrapText="1"/>
    </xf>
    <xf numFmtId="164" fontId="4" fillId="3" borderId="5" xfId="0" quotePrefix="1" applyNumberFormat="1" applyFont="1" applyFill="1" applyBorder="1" applyAlignment="1" applyProtection="1">
      <alignment horizontal="right" wrapText="1"/>
      <protection locked="0"/>
    </xf>
    <xf numFmtId="0" fontId="28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8" fontId="0" fillId="0" borderId="17" xfId="0" applyNumberFormat="1" applyBorder="1"/>
    <xf numFmtId="0" fontId="28" fillId="10" borderId="17" xfId="0" applyFont="1" applyFill="1" applyBorder="1" applyAlignment="1">
      <alignment horizontal="left" vertical="top" wrapText="1"/>
    </xf>
    <xf numFmtId="0" fontId="10" fillId="0" borderId="0" xfId="0" applyFont="1"/>
    <xf numFmtId="164" fontId="38" fillId="5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 applyProtection="1">
      <alignment horizontal="right" wrapText="1"/>
      <protection locked="0"/>
    </xf>
    <xf numFmtId="164" fontId="4" fillId="3" borderId="17" xfId="0" applyNumberFormat="1" applyFont="1" applyFill="1" applyBorder="1" applyAlignment="1" applyProtection="1">
      <alignment horizontal="right" wrapText="1"/>
      <protection locked="0"/>
    </xf>
    <xf numFmtId="0" fontId="4" fillId="3" borderId="5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164" fontId="0" fillId="2" borderId="17" xfId="0" applyNumberFormat="1" applyFill="1" applyBorder="1"/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 wrapText="1"/>
    </xf>
    <xf numFmtId="1" fontId="32" fillId="12" borderId="17" xfId="0" applyNumberFormat="1" applyFont="1" applyFill="1" applyBorder="1" applyAlignment="1">
      <alignment horizontal="center" vertical="top" shrinkToFit="1"/>
    </xf>
    <xf numFmtId="0" fontId="33" fillId="12" borderId="17" xfId="0" applyFont="1" applyFill="1" applyBorder="1" applyAlignment="1">
      <alignment horizontal="left" vertical="top" wrapText="1"/>
    </xf>
    <xf numFmtId="1" fontId="32" fillId="12" borderId="17" xfId="0" applyNumberFormat="1" applyFont="1" applyFill="1" applyBorder="1" applyAlignment="1">
      <alignment horizontal="center" vertical="center" shrinkToFit="1"/>
    </xf>
    <xf numFmtId="168" fontId="32" fillId="12" borderId="17" xfId="0" applyNumberFormat="1" applyFont="1" applyFill="1" applyBorder="1" applyAlignment="1">
      <alignment horizontal="center" vertical="center" shrinkToFit="1"/>
    </xf>
    <xf numFmtId="168" fontId="32" fillId="12" borderId="17" xfId="0" applyNumberFormat="1" applyFont="1" applyFill="1" applyBorder="1" applyAlignment="1">
      <alignment horizontal="center" vertical="center" wrapText="1"/>
    </xf>
    <xf numFmtId="164" fontId="32" fillId="12" borderId="1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0" fillId="0" borderId="17" xfId="0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168" fontId="27" fillId="4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19" fillId="6" borderId="28" xfId="0" applyFont="1" applyFill="1" applyBorder="1" applyAlignment="1" applyProtection="1">
      <alignment horizontal="center" vertical="center"/>
      <protection locked="0"/>
    </xf>
    <xf numFmtId="167" fontId="18" fillId="0" borderId="0" xfId="3" applyNumberFormat="1" applyFont="1" applyAlignment="1">
      <alignment horizontal="center" vertical="center" wrapText="1"/>
    </xf>
    <xf numFmtId="0" fontId="20" fillId="0" borderId="15" xfId="0" applyFont="1" applyBorder="1" applyAlignment="1" applyProtection="1">
      <alignment horizontal="left" vertical="center" wrapText="1"/>
      <protection hidden="1"/>
    </xf>
    <xf numFmtId="0" fontId="20" fillId="0" borderId="14" xfId="0" applyFont="1" applyBorder="1" applyAlignment="1" applyProtection="1">
      <alignment horizontal="left" vertical="center" wrapText="1"/>
      <protection hidden="1"/>
    </xf>
    <xf numFmtId="0" fontId="16" fillId="0" borderId="0" xfId="0" applyFont="1" applyAlignment="1">
      <alignment horizontal="left"/>
    </xf>
    <xf numFmtId="0" fontId="16" fillId="0" borderId="14" xfId="0" applyFont="1" applyBorder="1" applyAlignment="1">
      <alignment horizontal="left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justify"/>
    </xf>
    <xf numFmtId="0" fontId="4" fillId="3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2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justify"/>
    </xf>
    <xf numFmtId="0" fontId="4" fillId="3" borderId="5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justify"/>
    </xf>
    <xf numFmtId="0" fontId="2" fillId="3" borderId="2" xfId="0" applyFont="1" applyFill="1" applyBorder="1" applyAlignment="1">
      <alignment horizontal="justify"/>
    </xf>
    <xf numFmtId="0" fontId="2" fillId="3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3" xfId="0" applyNumberFormat="1" applyFont="1" applyFill="1" applyBorder="1" applyAlignment="1" applyProtection="1">
      <alignment horizontal="right" wrapText="1"/>
      <protection locked="0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0" fillId="0" borderId="5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2" fillId="7" borderId="10" xfId="0" applyFont="1" applyFill="1" applyBorder="1" applyAlignment="1">
      <alignment horizontal="center" vertical="top" wrapText="1"/>
    </xf>
    <xf numFmtId="0" fontId="22" fillId="7" borderId="11" xfId="0" applyFont="1" applyFill="1" applyBorder="1" applyAlignment="1">
      <alignment horizontal="center" vertical="top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29" fillId="0" borderId="17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6" fillId="0" borderId="17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38" fillId="4" borderId="38" xfId="0" applyFont="1" applyFill="1" applyBorder="1" applyAlignment="1">
      <alignment horizontal="center" vertical="center" wrapText="1"/>
    </xf>
    <xf numFmtId="0" fontId="38" fillId="4" borderId="39" xfId="0" applyFont="1" applyFill="1" applyBorder="1" applyAlignment="1">
      <alignment horizontal="center" vertical="center" wrapText="1"/>
    </xf>
    <xf numFmtId="0" fontId="38" fillId="4" borderId="40" xfId="0" applyFont="1" applyFill="1" applyBorder="1" applyAlignment="1">
      <alignment horizontal="center" vertical="center" wrapText="1"/>
    </xf>
    <xf numFmtId="164" fontId="38" fillId="4" borderId="23" xfId="0" applyNumberFormat="1" applyFont="1" applyFill="1" applyBorder="1" applyAlignment="1">
      <alignment horizontal="center" vertical="center" wrapText="1"/>
    </xf>
    <xf numFmtId="164" fontId="38" fillId="4" borderId="24" xfId="0" applyNumberFormat="1" applyFont="1" applyFill="1" applyBorder="1" applyAlignment="1">
      <alignment horizontal="center" vertical="center" wrapText="1"/>
    </xf>
    <xf numFmtId="164" fontId="38" fillId="4" borderId="25" xfId="0" applyNumberFormat="1" applyFont="1" applyFill="1" applyBorder="1" applyAlignment="1">
      <alignment horizontal="center" vertical="center" wrapText="1"/>
    </xf>
    <xf numFmtId="0" fontId="38" fillId="2" borderId="38" xfId="0" applyFont="1" applyFill="1" applyBorder="1" applyAlignment="1">
      <alignment horizontal="center" vertical="center" wrapText="1"/>
    </xf>
    <xf numFmtId="0" fontId="38" fillId="2" borderId="39" xfId="0" applyFont="1" applyFill="1" applyBorder="1" applyAlignment="1">
      <alignment horizontal="center" vertical="center" wrapText="1"/>
    </xf>
    <xf numFmtId="0" fontId="38" fillId="2" borderId="4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wrapText="1"/>
    </xf>
    <xf numFmtId="0" fontId="11" fillId="0" borderId="25" xfId="0" applyFont="1" applyBorder="1" applyAlignment="1">
      <alignment horizontal="left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9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9" fillId="7" borderId="0" xfId="0" applyFont="1" applyFill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left"/>
    </xf>
    <xf numFmtId="0" fontId="9" fillId="8" borderId="39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0" fillId="4" borderId="2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left"/>
    </xf>
    <xf numFmtId="0" fontId="8" fillId="5" borderId="39" xfId="0" applyFont="1" applyFill="1" applyBorder="1" applyAlignment="1">
      <alignment horizontal="left"/>
    </xf>
    <xf numFmtId="0" fontId="8" fillId="5" borderId="40" xfId="0" applyFont="1" applyFill="1" applyBorder="1" applyAlignment="1">
      <alignment horizontal="left"/>
    </xf>
    <xf numFmtId="0" fontId="0" fillId="4" borderId="0" xfId="0" applyFill="1" applyAlignment="1">
      <alignment horizontal="center" vertical="center" wrapText="1"/>
    </xf>
    <xf numFmtId="0" fontId="37" fillId="11" borderId="34" xfId="0" applyFont="1" applyFill="1" applyBorder="1" applyAlignment="1">
      <alignment horizontal="center" wrapText="1"/>
    </xf>
    <xf numFmtId="0" fontId="38" fillId="5" borderId="10" xfId="0" applyFont="1" applyFill="1" applyBorder="1" applyAlignment="1">
      <alignment horizontal="center" wrapText="1"/>
    </xf>
    <xf numFmtId="0" fontId="38" fillId="5" borderId="11" xfId="0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0" fontId="41" fillId="0" borderId="52" xfId="4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41" fillId="0" borderId="10" xfId="4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5">
    <cellStyle name="Hiperlink" xfId="4" builtinId="8"/>
    <cellStyle name="Moeda" xfId="2" builtinId="4"/>
    <cellStyle name="Normal" xfId="0" builtinId="0"/>
    <cellStyle name="Normal 2" xfId="3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multiseg.com.br/" TargetMode="External"/><Relationship Id="rId1" Type="http://schemas.openxmlformats.org/officeDocument/2006/relationships/hyperlink" Target="http://www.astrodistribuidora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MJ16"/>
  <sheetViews>
    <sheetView workbookViewId="0">
      <selection activeCell="B4" sqref="B4:E4"/>
    </sheetView>
  </sheetViews>
  <sheetFormatPr defaultColWidth="9.109375" defaultRowHeight="15.6"/>
  <cols>
    <col min="1" max="2" width="9.109375" style="46"/>
    <col min="3" max="3" width="19.44140625" style="46" customWidth="1"/>
    <col min="4" max="4" width="48.5546875" style="46" customWidth="1"/>
    <col min="5" max="5" width="43" style="46" customWidth="1"/>
    <col min="6" max="16384" width="9.109375" style="46"/>
  </cols>
  <sheetData>
    <row r="3" spans="2:1024" s="55" customFormat="1" ht="15">
      <c r="B3" s="189" t="s">
        <v>267</v>
      </c>
      <c r="C3" s="189"/>
      <c r="D3" s="189"/>
      <c r="E3" s="189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</row>
    <row r="4" spans="2:1024" s="55" customFormat="1" thickBot="1">
      <c r="B4" s="189"/>
      <c r="C4" s="189"/>
      <c r="D4" s="189"/>
      <c r="E4" s="189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56"/>
      <c r="VV4" s="56"/>
      <c r="VW4" s="56"/>
      <c r="VX4" s="56"/>
      <c r="VY4" s="56"/>
      <c r="VZ4" s="56"/>
      <c r="WA4" s="56"/>
      <c r="WB4" s="56"/>
      <c r="WC4" s="56"/>
      <c r="WD4" s="56"/>
      <c r="WE4" s="56"/>
      <c r="WF4" s="56"/>
      <c r="WG4" s="56"/>
      <c r="WH4" s="56"/>
      <c r="WI4" s="56"/>
      <c r="WJ4" s="56"/>
      <c r="WK4" s="56"/>
      <c r="WL4" s="56"/>
      <c r="WM4" s="56"/>
      <c r="WN4" s="56"/>
      <c r="WO4" s="56"/>
      <c r="WP4" s="56"/>
      <c r="WQ4" s="56"/>
      <c r="WR4" s="56"/>
      <c r="WS4" s="56"/>
      <c r="WT4" s="56"/>
      <c r="WU4" s="56"/>
      <c r="WV4" s="56"/>
      <c r="WW4" s="56"/>
      <c r="WX4" s="56"/>
      <c r="WY4" s="56"/>
      <c r="WZ4" s="56"/>
      <c r="XA4" s="56"/>
      <c r="XB4" s="56"/>
      <c r="XC4" s="56"/>
      <c r="XD4" s="56"/>
      <c r="XE4" s="56"/>
      <c r="XF4" s="56"/>
      <c r="XG4" s="56"/>
      <c r="XH4" s="56"/>
      <c r="XI4" s="56"/>
      <c r="XJ4" s="56"/>
      <c r="XK4" s="56"/>
      <c r="XL4" s="56"/>
      <c r="XM4" s="56"/>
      <c r="XN4" s="56"/>
      <c r="XO4" s="56"/>
      <c r="XP4" s="56"/>
      <c r="XQ4" s="56"/>
      <c r="XR4" s="56"/>
      <c r="XS4" s="56"/>
      <c r="XT4" s="56"/>
      <c r="XU4" s="56"/>
      <c r="XV4" s="56"/>
      <c r="XW4" s="56"/>
      <c r="XX4" s="56"/>
      <c r="XY4" s="56"/>
      <c r="XZ4" s="56"/>
      <c r="YA4" s="56"/>
      <c r="YB4" s="56"/>
      <c r="YC4" s="56"/>
      <c r="YD4" s="56"/>
      <c r="YE4" s="56"/>
      <c r="YF4" s="56"/>
      <c r="YG4" s="56"/>
      <c r="YH4" s="56"/>
      <c r="YI4" s="56"/>
      <c r="YJ4" s="56"/>
      <c r="YK4" s="56"/>
      <c r="YL4" s="56"/>
      <c r="YM4" s="56"/>
      <c r="YN4" s="56"/>
      <c r="YO4" s="56"/>
      <c r="YP4" s="56"/>
      <c r="YQ4" s="56"/>
      <c r="YR4" s="56"/>
      <c r="YS4" s="56"/>
      <c r="YT4" s="56"/>
      <c r="YU4" s="56"/>
      <c r="YV4" s="56"/>
      <c r="YW4" s="56"/>
      <c r="YX4" s="56"/>
      <c r="YY4" s="56"/>
      <c r="YZ4" s="56"/>
      <c r="ZA4" s="56"/>
      <c r="ZB4" s="56"/>
      <c r="ZC4" s="56"/>
      <c r="ZD4" s="56"/>
      <c r="ZE4" s="56"/>
      <c r="ZF4" s="56"/>
      <c r="ZG4" s="56"/>
      <c r="ZH4" s="56"/>
      <c r="ZI4" s="56"/>
      <c r="ZJ4" s="56"/>
      <c r="ZK4" s="56"/>
      <c r="ZL4" s="56"/>
      <c r="ZM4" s="56"/>
      <c r="ZN4" s="56"/>
      <c r="ZO4" s="56"/>
      <c r="ZP4" s="56"/>
      <c r="ZQ4" s="56"/>
      <c r="ZR4" s="56"/>
      <c r="ZS4" s="56"/>
      <c r="ZT4" s="56"/>
      <c r="ZU4" s="56"/>
      <c r="ZV4" s="56"/>
      <c r="ZW4" s="56"/>
      <c r="ZX4" s="56"/>
      <c r="ZY4" s="56"/>
      <c r="ZZ4" s="56"/>
      <c r="AAA4" s="56"/>
      <c r="AAB4" s="56"/>
      <c r="AAC4" s="56"/>
      <c r="AAD4" s="56"/>
      <c r="AAE4" s="56"/>
      <c r="AAF4" s="56"/>
      <c r="AAG4" s="56"/>
      <c r="AAH4" s="56"/>
      <c r="AAI4" s="56"/>
      <c r="AAJ4" s="56"/>
      <c r="AAK4" s="56"/>
      <c r="AAL4" s="56"/>
      <c r="AAM4" s="56"/>
      <c r="AAN4" s="56"/>
      <c r="AAO4" s="56"/>
      <c r="AAP4" s="56"/>
      <c r="AAQ4" s="56"/>
      <c r="AAR4" s="56"/>
      <c r="AAS4" s="56"/>
      <c r="AAT4" s="56"/>
      <c r="AAU4" s="56"/>
      <c r="AAV4" s="56"/>
      <c r="AAW4" s="56"/>
      <c r="AAX4" s="56"/>
      <c r="AAY4" s="56"/>
      <c r="AAZ4" s="56"/>
      <c r="ABA4" s="56"/>
      <c r="ABB4" s="56"/>
      <c r="ABC4" s="56"/>
      <c r="ABD4" s="56"/>
      <c r="ABE4" s="56"/>
      <c r="ABF4" s="56"/>
      <c r="ABG4" s="56"/>
      <c r="ABH4" s="56"/>
      <c r="ABI4" s="56"/>
      <c r="ABJ4" s="56"/>
      <c r="ABK4" s="56"/>
      <c r="ABL4" s="56"/>
      <c r="ABM4" s="56"/>
      <c r="ABN4" s="56"/>
      <c r="ABO4" s="56"/>
      <c r="ABP4" s="56"/>
      <c r="ABQ4" s="56"/>
      <c r="ABR4" s="56"/>
      <c r="ABS4" s="56"/>
      <c r="ABT4" s="56"/>
      <c r="ABU4" s="56"/>
      <c r="ABV4" s="56"/>
      <c r="ABW4" s="56"/>
      <c r="ABX4" s="56"/>
      <c r="ABY4" s="56"/>
      <c r="ABZ4" s="56"/>
      <c r="ACA4" s="56"/>
      <c r="ACB4" s="56"/>
      <c r="ACC4" s="56"/>
      <c r="ACD4" s="56"/>
      <c r="ACE4" s="56"/>
      <c r="ACF4" s="56"/>
      <c r="ACG4" s="56"/>
      <c r="ACH4" s="56"/>
      <c r="ACI4" s="56"/>
      <c r="ACJ4" s="56"/>
      <c r="ACK4" s="56"/>
      <c r="ACL4" s="56"/>
      <c r="ACM4" s="56"/>
      <c r="ACN4" s="56"/>
      <c r="ACO4" s="56"/>
      <c r="ACP4" s="56"/>
      <c r="ACQ4" s="56"/>
      <c r="ACR4" s="56"/>
      <c r="ACS4" s="56"/>
      <c r="ACT4" s="56"/>
      <c r="ACU4" s="56"/>
      <c r="ACV4" s="56"/>
      <c r="ACW4" s="56"/>
      <c r="ACX4" s="56"/>
      <c r="ACY4" s="56"/>
      <c r="ACZ4" s="56"/>
      <c r="ADA4" s="56"/>
      <c r="ADB4" s="56"/>
      <c r="ADC4" s="56"/>
      <c r="ADD4" s="56"/>
      <c r="ADE4" s="56"/>
      <c r="ADF4" s="56"/>
      <c r="ADG4" s="56"/>
      <c r="ADH4" s="56"/>
      <c r="ADI4" s="56"/>
      <c r="ADJ4" s="56"/>
      <c r="ADK4" s="56"/>
      <c r="ADL4" s="56"/>
      <c r="ADM4" s="56"/>
      <c r="ADN4" s="56"/>
      <c r="ADO4" s="56"/>
      <c r="ADP4" s="56"/>
      <c r="ADQ4" s="56"/>
      <c r="ADR4" s="56"/>
      <c r="ADS4" s="56"/>
      <c r="ADT4" s="56"/>
      <c r="ADU4" s="56"/>
      <c r="ADV4" s="56"/>
      <c r="ADW4" s="56"/>
      <c r="ADX4" s="56"/>
      <c r="ADY4" s="56"/>
      <c r="ADZ4" s="56"/>
      <c r="AEA4" s="56"/>
      <c r="AEB4" s="56"/>
      <c r="AEC4" s="56"/>
      <c r="AED4" s="56"/>
      <c r="AEE4" s="56"/>
      <c r="AEF4" s="56"/>
      <c r="AEG4" s="56"/>
      <c r="AEH4" s="56"/>
      <c r="AEI4" s="56"/>
      <c r="AEJ4" s="56"/>
      <c r="AEK4" s="56"/>
      <c r="AEL4" s="56"/>
      <c r="AEM4" s="56"/>
      <c r="AEN4" s="56"/>
      <c r="AEO4" s="56"/>
      <c r="AEP4" s="56"/>
      <c r="AEQ4" s="56"/>
      <c r="AER4" s="56"/>
      <c r="AES4" s="56"/>
      <c r="AET4" s="56"/>
      <c r="AEU4" s="56"/>
      <c r="AEV4" s="56"/>
      <c r="AEW4" s="56"/>
      <c r="AEX4" s="56"/>
      <c r="AEY4" s="56"/>
      <c r="AEZ4" s="56"/>
      <c r="AFA4" s="56"/>
      <c r="AFB4" s="56"/>
      <c r="AFC4" s="56"/>
      <c r="AFD4" s="56"/>
      <c r="AFE4" s="56"/>
      <c r="AFF4" s="56"/>
      <c r="AFG4" s="56"/>
      <c r="AFH4" s="56"/>
      <c r="AFI4" s="56"/>
      <c r="AFJ4" s="56"/>
      <c r="AFK4" s="56"/>
      <c r="AFL4" s="56"/>
      <c r="AFM4" s="56"/>
      <c r="AFN4" s="56"/>
      <c r="AFO4" s="56"/>
      <c r="AFP4" s="56"/>
      <c r="AFQ4" s="56"/>
      <c r="AFR4" s="56"/>
      <c r="AFS4" s="56"/>
      <c r="AFT4" s="56"/>
      <c r="AFU4" s="56"/>
      <c r="AFV4" s="56"/>
      <c r="AFW4" s="56"/>
      <c r="AFX4" s="56"/>
      <c r="AFY4" s="56"/>
      <c r="AFZ4" s="56"/>
      <c r="AGA4" s="56"/>
      <c r="AGB4" s="56"/>
      <c r="AGC4" s="56"/>
      <c r="AGD4" s="56"/>
      <c r="AGE4" s="56"/>
      <c r="AGF4" s="56"/>
      <c r="AGG4" s="56"/>
      <c r="AGH4" s="56"/>
      <c r="AGI4" s="56"/>
      <c r="AGJ4" s="56"/>
      <c r="AGK4" s="56"/>
      <c r="AGL4" s="56"/>
      <c r="AGM4" s="56"/>
      <c r="AGN4" s="56"/>
      <c r="AGO4" s="56"/>
      <c r="AGP4" s="56"/>
      <c r="AGQ4" s="56"/>
      <c r="AGR4" s="56"/>
      <c r="AGS4" s="56"/>
      <c r="AGT4" s="56"/>
      <c r="AGU4" s="56"/>
      <c r="AGV4" s="56"/>
      <c r="AGW4" s="56"/>
      <c r="AGX4" s="56"/>
      <c r="AGY4" s="56"/>
      <c r="AGZ4" s="56"/>
      <c r="AHA4" s="56"/>
      <c r="AHB4" s="56"/>
      <c r="AHC4" s="56"/>
      <c r="AHD4" s="56"/>
      <c r="AHE4" s="56"/>
      <c r="AHF4" s="56"/>
      <c r="AHG4" s="56"/>
      <c r="AHH4" s="56"/>
      <c r="AHI4" s="56"/>
      <c r="AHJ4" s="56"/>
      <c r="AHK4" s="56"/>
      <c r="AHL4" s="56"/>
      <c r="AHM4" s="56"/>
      <c r="AHN4" s="56"/>
      <c r="AHO4" s="56"/>
      <c r="AHP4" s="56"/>
      <c r="AHQ4" s="56"/>
      <c r="AHR4" s="56"/>
      <c r="AHS4" s="56"/>
      <c r="AHT4" s="56"/>
      <c r="AHU4" s="56"/>
      <c r="AHV4" s="56"/>
      <c r="AHW4" s="56"/>
      <c r="AHX4" s="56"/>
      <c r="AHY4" s="56"/>
      <c r="AHZ4" s="56"/>
      <c r="AIA4" s="56"/>
      <c r="AIB4" s="56"/>
      <c r="AIC4" s="56"/>
      <c r="AID4" s="56"/>
      <c r="AIE4" s="56"/>
      <c r="AIF4" s="56"/>
      <c r="AIG4" s="56"/>
      <c r="AIH4" s="56"/>
      <c r="AII4" s="56"/>
      <c r="AIJ4" s="56"/>
      <c r="AIK4" s="56"/>
      <c r="AIL4" s="56"/>
      <c r="AIM4" s="56"/>
      <c r="AIN4" s="56"/>
      <c r="AIO4" s="56"/>
      <c r="AIP4" s="56"/>
      <c r="AIQ4" s="56"/>
      <c r="AIR4" s="56"/>
      <c r="AIS4" s="56"/>
      <c r="AIT4" s="56"/>
      <c r="AIU4" s="56"/>
      <c r="AIV4" s="56"/>
      <c r="AIW4" s="56"/>
      <c r="AIX4" s="56"/>
      <c r="AIY4" s="56"/>
      <c r="AIZ4" s="56"/>
      <c r="AJA4" s="56"/>
      <c r="AJB4" s="56"/>
      <c r="AJC4" s="56"/>
      <c r="AJD4" s="56"/>
      <c r="AJE4" s="56"/>
      <c r="AJF4" s="56"/>
      <c r="AJG4" s="56"/>
      <c r="AJH4" s="56"/>
      <c r="AJI4" s="56"/>
      <c r="AJJ4" s="56"/>
      <c r="AJK4" s="56"/>
      <c r="AJL4" s="56"/>
      <c r="AJM4" s="56"/>
      <c r="AJN4" s="56"/>
      <c r="AJO4" s="56"/>
      <c r="AJP4" s="56"/>
      <c r="AJQ4" s="56"/>
      <c r="AJR4" s="56"/>
      <c r="AJS4" s="56"/>
      <c r="AJT4" s="56"/>
      <c r="AJU4" s="56"/>
      <c r="AJV4" s="56"/>
      <c r="AJW4" s="56"/>
      <c r="AJX4" s="56"/>
      <c r="AJY4" s="56"/>
      <c r="AJZ4" s="56"/>
      <c r="AKA4" s="56"/>
      <c r="AKB4" s="56"/>
      <c r="AKC4" s="56"/>
      <c r="AKD4" s="56"/>
      <c r="AKE4" s="56"/>
      <c r="AKF4" s="56"/>
      <c r="AKG4" s="56"/>
      <c r="AKH4" s="56"/>
      <c r="AKI4" s="56"/>
      <c r="AKJ4" s="56"/>
      <c r="AKK4" s="56"/>
      <c r="AKL4" s="56"/>
      <c r="AKM4" s="56"/>
      <c r="AKN4" s="56"/>
      <c r="AKO4" s="56"/>
      <c r="AKP4" s="56"/>
      <c r="AKQ4" s="56"/>
      <c r="AKR4" s="56"/>
      <c r="AKS4" s="56"/>
      <c r="AKT4" s="56"/>
      <c r="AKU4" s="56"/>
      <c r="AKV4" s="56"/>
      <c r="AKW4" s="56"/>
      <c r="AKX4" s="56"/>
      <c r="AKY4" s="56"/>
      <c r="AKZ4" s="56"/>
      <c r="ALA4" s="56"/>
      <c r="ALB4" s="56"/>
      <c r="ALC4" s="56"/>
      <c r="ALD4" s="56"/>
      <c r="ALE4" s="56"/>
      <c r="ALF4" s="56"/>
      <c r="ALG4" s="56"/>
      <c r="ALH4" s="56"/>
      <c r="ALI4" s="56"/>
      <c r="ALJ4" s="56"/>
      <c r="ALK4" s="56"/>
      <c r="ALL4" s="56"/>
      <c r="ALM4" s="56"/>
      <c r="ALN4" s="56"/>
      <c r="ALO4" s="56"/>
      <c r="ALP4" s="56"/>
      <c r="ALQ4" s="56"/>
      <c r="ALR4" s="56"/>
      <c r="ALS4" s="56"/>
      <c r="ALT4" s="56"/>
      <c r="ALU4" s="56"/>
      <c r="ALV4" s="56"/>
      <c r="ALW4" s="56"/>
      <c r="ALX4" s="56"/>
      <c r="ALY4" s="56"/>
      <c r="ALZ4" s="56"/>
      <c r="AMA4" s="56"/>
      <c r="AMB4" s="56"/>
      <c r="AMC4" s="56"/>
      <c r="AMD4" s="56"/>
      <c r="AME4" s="56"/>
      <c r="AMF4" s="56"/>
      <c r="AMG4" s="56"/>
      <c r="AMH4" s="56"/>
      <c r="AMI4" s="56"/>
      <c r="AMJ4" s="56"/>
    </row>
    <row r="5" spans="2:1024" s="55" customFormat="1" ht="20.399999999999999" customHeight="1">
      <c r="B5" s="190" t="s">
        <v>107</v>
      </c>
      <c r="C5" s="191"/>
      <c r="D5" s="191"/>
      <c r="E5" s="192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  <c r="WW5" s="56"/>
      <c r="WX5" s="56"/>
      <c r="WY5" s="56"/>
      <c r="WZ5" s="56"/>
      <c r="XA5" s="56"/>
      <c r="XB5" s="56"/>
      <c r="XC5" s="56"/>
      <c r="XD5" s="56"/>
      <c r="XE5" s="56"/>
      <c r="XF5" s="56"/>
      <c r="XG5" s="56"/>
      <c r="XH5" s="56"/>
      <c r="XI5" s="56"/>
      <c r="XJ5" s="56"/>
      <c r="XK5" s="56"/>
      <c r="XL5" s="56"/>
      <c r="XM5" s="56"/>
      <c r="XN5" s="56"/>
      <c r="XO5" s="56"/>
      <c r="XP5" s="56"/>
      <c r="XQ5" s="56"/>
      <c r="XR5" s="56"/>
      <c r="XS5" s="56"/>
      <c r="XT5" s="56"/>
      <c r="XU5" s="56"/>
      <c r="XV5" s="56"/>
      <c r="XW5" s="56"/>
      <c r="XX5" s="56"/>
      <c r="XY5" s="56"/>
      <c r="XZ5" s="56"/>
      <c r="YA5" s="56"/>
      <c r="YB5" s="56"/>
      <c r="YC5" s="56"/>
      <c r="YD5" s="56"/>
      <c r="YE5" s="56"/>
      <c r="YF5" s="56"/>
      <c r="YG5" s="56"/>
      <c r="YH5" s="56"/>
      <c r="YI5" s="56"/>
      <c r="YJ5" s="56"/>
      <c r="YK5" s="56"/>
      <c r="YL5" s="56"/>
      <c r="YM5" s="56"/>
      <c r="YN5" s="56"/>
      <c r="YO5" s="56"/>
      <c r="YP5" s="56"/>
      <c r="YQ5" s="56"/>
      <c r="YR5" s="56"/>
      <c r="YS5" s="56"/>
      <c r="YT5" s="56"/>
      <c r="YU5" s="56"/>
      <c r="YV5" s="56"/>
      <c r="YW5" s="56"/>
      <c r="YX5" s="56"/>
      <c r="YY5" s="56"/>
      <c r="YZ5" s="56"/>
      <c r="ZA5" s="56"/>
      <c r="ZB5" s="56"/>
      <c r="ZC5" s="56"/>
      <c r="ZD5" s="56"/>
      <c r="ZE5" s="56"/>
      <c r="ZF5" s="56"/>
      <c r="ZG5" s="56"/>
      <c r="ZH5" s="56"/>
      <c r="ZI5" s="56"/>
      <c r="ZJ5" s="56"/>
      <c r="ZK5" s="56"/>
      <c r="ZL5" s="56"/>
      <c r="ZM5" s="56"/>
      <c r="ZN5" s="56"/>
      <c r="ZO5" s="56"/>
      <c r="ZP5" s="56"/>
      <c r="ZQ5" s="56"/>
      <c r="ZR5" s="56"/>
      <c r="ZS5" s="56"/>
      <c r="ZT5" s="56"/>
      <c r="ZU5" s="56"/>
      <c r="ZV5" s="56"/>
      <c r="ZW5" s="56"/>
      <c r="ZX5" s="56"/>
      <c r="ZY5" s="56"/>
      <c r="ZZ5" s="56"/>
      <c r="AAA5" s="56"/>
      <c r="AAB5" s="56"/>
      <c r="AAC5" s="56"/>
      <c r="AAD5" s="56"/>
      <c r="AAE5" s="56"/>
      <c r="AAF5" s="56"/>
      <c r="AAG5" s="56"/>
      <c r="AAH5" s="56"/>
      <c r="AAI5" s="56"/>
      <c r="AAJ5" s="56"/>
      <c r="AAK5" s="56"/>
      <c r="AAL5" s="56"/>
      <c r="AAM5" s="56"/>
      <c r="AAN5" s="56"/>
      <c r="AAO5" s="56"/>
      <c r="AAP5" s="56"/>
      <c r="AAQ5" s="56"/>
      <c r="AAR5" s="56"/>
      <c r="AAS5" s="56"/>
      <c r="AAT5" s="56"/>
      <c r="AAU5" s="56"/>
      <c r="AAV5" s="56"/>
      <c r="AAW5" s="56"/>
      <c r="AAX5" s="56"/>
      <c r="AAY5" s="56"/>
      <c r="AAZ5" s="56"/>
      <c r="ABA5" s="56"/>
      <c r="ABB5" s="56"/>
      <c r="ABC5" s="56"/>
      <c r="ABD5" s="56"/>
      <c r="ABE5" s="56"/>
      <c r="ABF5" s="56"/>
      <c r="ABG5" s="56"/>
      <c r="ABH5" s="56"/>
      <c r="ABI5" s="56"/>
      <c r="ABJ5" s="56"/>
      <c r="ABK5" s="56"/>
      <c r="ABL5" s="56"/>
      <c r="ABM5" s="56"/>
      <c r="ABN5" s="56"/>
      <c r="ABO5" s="56"/>
      <c r="ABP5" s="56"/>
      <c r="ABQ5" s="56"/>
      <c r="ABR5" s="56"/>
      <c r="ABS5" s="56"/>
      <c r="ABT5" s="56"/>
      <c r="ABU5" s="56"/>
      <c r="ABV5" s="56"/>
      <c r="ABW5" s="56"/>
      <c r="ABX5" s="56"/>
      <c r="ABY5" s="56"/>
      <c r="ABZ5" s="56"/>
      <c r="ACA5" s="56"/>
      <c r="ACB5" s="56"/>
      <c r="ACC5" s="56"/>
      <c r="ACD5" s="56"/>
      <c r="ACE5" s="56"/>
      <c r="ACF5" s="56"/>
      <c r="ACG5" s="56"/>
      <c r="ACH5" s="56"/>
      <c r="ACI5" s="56"/>
      <c r="ACJ5" s="56"/>
      <c r="ACK5" s="56"/>
      <c r="ACL5" s="56"/>
      <c r="ACM5" s="56"/>
      <c r="ACN5" s="56"/>
      <c r="ACO5" s="56"/>
      <c r="ACP5" s="56"/>
      <c r="ACQ5" s="56"/>
      <c r="ACR5" s="56"/>
      <c r="ACS5" s="56"/>
      <c r="ACT5" s="56"/>
      <c r="ACU5" s="56"/>
      <c r="ACV5" s="56"/>
      <c r="ACW5" s="56"/>
      <c r="ACX5" s="56"/>
      <c r="ACY5" s="56"/>
      <c r="ACZ5" s="56"/>
      <c r="ADA5" s="56"/>
      <c r="ADB5" s="56"/>
      <c r="ADC5" s="56"/>
      <c r="ADD5" s="56"/>
      <c r="ADE5" s="56"/>
      <c r="ADF5" s="56"/>
      <c r="ADG5" s="56"/>
      <c r="ADH5" s="56"/>
      <c r="ADI5" s="56"/>
      <c r="ADJ5" s="56"/>
      <c r="ADK5" s="56"/>
      <c r="ADL5" s="56"/>
      <c r="ADM5" s="56"/>
      <c r="ADN5" s="56"/>
      <c r="ADO5" s="56"/>
      <c r="ADP5" s="56"/>
      <c r="ADQ5" s="56"/>
      <c r="ADR5" s="56"/>
      <c r="ADS5" s="56"/>
      <c r="ADT5" s="56"/>
      <c r="ADU5" s="56"/>
      <c r="ADV5" s="56"/>
      <c r="ADW5" s="56"/>
      <c r="ADX5" s="56"/>
      <c r="ADY5" s="56"/>
      <c r="ADZ5" s="56"/>
      <c r="AEA5" s="56"/>
      <c r="AEB5" s="56"/>
      <c r="AEC5" s="56"/>
      <c r="AED5" s="56"/>
      <c r="AEE5" s="56"/>
      <c r="AEF5" s="56"/>
      <c r="AEG5" s="56"/>
      <c r="AEH5" s="56"/>
      <c r="AEI5" s="56"/>
      <c r="AEJ5" s="56"/>
      <c r="AEK5" s="56"/>
      <c r="AEL5" s="56"/>
      <c r="AEM5" s="56"/>
      <c r="AEN5" s="56"/>
      <c r="AEO5" s="56"/>
      <c r="AEP5" s="56"/>
      <c r="AEQ5" s="56"/>
      <c r="AER5" s="56"/>
      <c r="AES5" s="56"/>
      <c r="AET5" s="56"/>
      <c r="AEU5" s="56"/>
      <c r="AEV5" s="56"/>
      <c r="AEW5" s="56"/>
      <c r="AEX5" s="56"/>
      <c r="AEY5" s="56"/>
      <c r="AEZ5" s="56"/>
      <c r="AFA5" s="56"/>
      <c r="AFB5" s="56"/>
      <c r="AFC5" s="56"/>
      <c r="AFD5" s="56"/>
      <c r="AFE5" s="56"/>
      <c r="AFF5" s="56"/>
      <c r="AFG5" s="56"/>
      <c r="AFH5" s="56"/>
      <c r="AFI5" s="56"/>
      <c r="AFJ5" s="56"/>
      <c r="AFK5" s="56"/>
      <c r="AFL5" s="56"/>
      <c r="AFM5" s="56"/>
      <c r="AFN5" s="56"/>
      <c r="AFO5" s="56"/>
      <c r="AFP5" s="56"/>
      <c r="AFQ5" s="56"/>
      <c r="AFR5" s="56"/>
      <c r="AFS5" s="56"/>
      <c r="AFT5" s="56"/>
      <c r="AFU5" s="56"/>
      <c r="AFV5" s="56"/>
      <c r="AFW5" s="56"/>
      <c r="AFX5" s="56"/>
      <c r="AFY5" s="56"/>
      <c r="AFZ5" s="56"/>
      <c r="AGA5" s="56"/>
      <c r="AGB5" s="56"/>
      <c r="AGC5" s="56"/>
      <c r="AGD5" s="56"/>
      <c r="AGE5" s="56"/>
      <c r="AGF5" s="56"/>
      <c r="AGG5" s="56"/>
      <c r="AGH5" s="56"/>
      <c r="AGI5" s="56"/>
      <c r="AGJ5" s="56"/>
      <c r="AGK5" s="56"/>
      <c r="AGL5" s="56"/>
      <c r="AGM5" s="56"/>
      <c r="AGN5" s="56"/>
      <c r="AGO5" s="56"/>
      <c r="AGP5" s="56"/>
      <c r="AGQ5" s="56"/>
      <c r="AGR5" s="56"/>
      <c r="AGS5" s="56"/>
      <c r="AGT5" s="56"/>
      <c r="AGU5" s="56"/>
      <c r="AGV5" s="56"/>
      <c r="AGW5" s="56"/>
      <c r="AGX5" s="56"/>
      <c r="AGY5" s="56"/>
      <c r="AGZ5" s="56"/>
      <c r="AHA5" s="56"/>
      <c r="AHB5" s="56"/>
      <c r="AHC5" s="56"/>
      <c r="AHD5" s="56"/>
      <c r="AHE5" s="56"/>
      <c r="AHF5" s="56"/>
      <c r="AHG5" s="56"/>
      <c r="AHH5" s="56"/>
      <c r="AHI5" s="56"/>
      <c r="AHJ5" s="56"/>
      <c r="AHK5" s="56"/>
      <c r="AHL5" s="56"/>
      <c r="AHM5" s="56"/>
      <c r="AHN5" s="56"/>
      <c r="AHO5" s="56"/>
      <c r="AHP5" s="56"/>
      <c r="AHQ5" s="56"/>
      <c r="AHR5" s="56"/>
      <c r="AHS5" s="56"/>
      <c r="AHT5" s="56"/>
      <c r="AHU5" s="56"/>
      <c r="AHV5" s="56"/>
      <c r="AHW5" s="56"/>
      <c r="AHX5" s="56"/>
      <c r="AHY5" s="56"/>
      <c r="AHZ5" s="56"/>
      <c r="AIA5" s="56"/>
      <c r="AIB5" s="56"/>
      <c r="AIC5" s="56"/>
      <c r="AID5" s="56"/>
      <c r="AIE5" s="56"/>
      <c r="AIF5" s="56"/>
      <c r="AIG5" s="56"/>
      <c r="AIH5" s="56"/>
      <c r="AII5" s="56"/>
      <c r="AIJ5" s="56"/>
      <c r="AIK5" s="56"/>
      <c r="AIL5" s="56"/>
      <c r="AIM5" s="56"/>
      <c r="AIN5" s="56"/>
      <c r="AIO5" s="56"/>
      <c r="AIP5" s="56"/>
      <c r="AIQ5" s="56"/>
      <c r="AIR5" s="56"/>
      <c r="AIS5" s="56"/>
      <c r="AIT5" s="56"/>
      <c r="AIU5" s="56"/>
      <c r="AIV5" s="56"/>
      <c r="AIW5" s="56"/>
      <c r="AIX5" s="56"/>
      <c r="AIY5" s="56"/>
      <c r="AIZ5" s="56"/>
      <c r="AJA5" s="56"/>
      <c r="AJB5" s="56"/>
      <c r="AJC5" s="56"/>
      <c r="AJD5" s="56"/>
      <c r="AJE5" s="56"/>
      <c r="AJF5" s="56"/>
      <c r="AJG5" s="56"/>
      <c r="AJH5" s="56"/>
      <c r="AJI5" s="56"/>
      <c r="AJJ5" s="56"/>
      <c r="AJK5" s="56"/>
      <c r="AJL5" s="56"/>
      <c r="AJM5" s="56"/>
      <c r="AJN5" s="56"/>
      <c r="AJO5" s="56"/>
      <c r="AJP5" s="56"/>
      <c r="AJQ5" s="56"/>
      <c r="AJR5" s="56"/>
      <c r="AJS5" s="56"/>
      <c r="AJT5" s="56"/>
      <c r="AJU5" s="56"/>
      <c r="AJV5" s="56"/>
      <c r="AJW5" s="56"/>
      <c r="AJX5" s="56"/>
      <c r="AJY5" s="56"/>
      <c r="AJZ5" s="56"/>
      <c r="AKA5" s="56"/>
      <c r="AKB5" s="56"/>
      <c r="AKC5" s="56"/>
      <c r="AKD5" s="56"/>
      <c r="AKE5" s="56"/>
      <c r="AKF5" s="56"/>
      <c r="AKG5" s="56"/>
      <c r="AKH5" s="56"/>
      <c r="AKI5" s="56"/>
      <c r="AKJ5" s="56"/>
      <c r="AKK5" s="56"/>
      <c r="AKL5" s="56"/>
      <c r="AKM5" s="56"/>
      <c r="AKN5" s="56"/>
      <c r="AKO5" s="56"/>
      <c r="AKP5" s="56"/>
      <c r="AKQ5" s="56"/>
      <c r="AKR5" s="56"/>
      <c r="AKS5" s="56"/>
      <c r="AKT5" s="56"/>
      <c r="AKU5" s="56"/>
      <c r="AKV5" s="56"/>
      <c r="AKW5" s="56"/>
      <c r="AKX5" s="56"/>
      <c r="AKY5" s="56"/>
      <c r="AKZ5" s="56"/>
      <c r="ALA5" s="56"/>
      <c r="ALB5" s="56"/>
      <c r="ALC5" s="56"/>
      <c r="ALD5" s="56"/>
      <c r="ALE5" s="56"/>
      <c r="ALF5" s="56"/>
      <c r="ALG5" s="56"/>
      <c r="ALH5" s="56"/>
      <c r="ALI5" s="56"/>
      <c r="ALJ5" s="56"/>
      <c r="ALK5" s="56"/>
      <c r="ALL5" s="56"/>
      <c r="ALM5" s="56"/>
      <c r="ALN5" s="56"/>
      <c r="ALO5" s="56"/>
      <c r="ALP5" s="56"/>
      <c r="ALQ5" s="56"/>
      <c r="ALR5" s="56"/>
      <c r="ALS5" s="56"/>
      <c r="ALT5" s="56"/>
      <c r="ALU5" s="56"/>
      <c r="ALV5" s="56"/>
      <c r="ALW5" s="56"/>
      <c r="ALX5" s="56"/>
      <c r="ALY5" s="56"/>
      <c r="ALZ5" s="56"/>
      <c r="AMA5" s="56"/>
      <c r="AMB5" s="56"/>
      <c r="AMC5" s="56"/>
      <c r="AMD5" s="56"/>
      <c r="AME5" s="56"/>
      <c r="AMF5" s="56"/>
      <c r="AMG5" s="56"/>
      <c r="AMH5" s="56"/>
      <c r="AMI5" s="56"/>
      <c r="AMJ5" s="56"/>
    </row>
    <row r="6" spans="2:1024" s="55" customFormat="1" ht="15">
      <c r="B6" s="108">
        <v>1</v>
      </c>
      <c r="C6" s="57" t="s">
        <v>108</v>
      </c>
      <c r="D6" s="98"/>
      <c r="E6" s="109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56"/>
      <c r="KX6" s="56"/>
      <c r="KY6" s="56"/>
      <c r="KZ6" s="56"/>
      <c r="LA6" s="56"/>
      <c r="LB6" s="56"/>
      <c r="LC6" s="56"/>
      <c r="LD6" s="56"/>
      <c r="LE6" s="56"/>
      <c r="LF6" s="56"/>
      <c r="LG6" s="56"/>
      <c r="LH6" s="56"/>
      <c r="LI6" s="56"/>
      <c r="LJ6" s="56"/>
      <c r="LK6" s="56"/>
      <c r="LL6" s="56"/>
      <c r="LM6" s="56"/>
      <c r="LN6" s="56"/>
      <c r="LO6" s="56"/>
      <c r="LP6" s="56"/>
      <c r="LQ6" s="56"/>
      <c r="LR6" s="56"/>
      <c r="LS6" s="56"/>
      <c r="LT6" s="56"/>
      <c r="LU6" s="56"/>
      <c r="LV6" s="56"/>
      <c r="LW6" s="56"/>
      <c r="LX6" s="56"/>
      <c r="LY6" s="56"/>
      <c r="LZ6" s="56"/>
      <c r="MA6" s="56"/>
      <c r="MB6" s="56"/>
      <c r="MC6" s="56"/>
      <c r="MD6" s="56"/>
      <c r="ME6" s="56"/>
      <c r="MF6" s="56"/>
      <c r="MG6" s="56"/>
      <c r="MH6" s="56"/>
      <c r="MI6" s="56"/>
      <c r="MJ6" s="56"/>
      <c r="MK6" s="56"/>
      <c r="ML6" s="56"/>
      <c r="MM6" s="56"/>
      <c r="MN6" s="56"/>
      <c r="MO6" s="56"/>
      <c r="MP6" s="56"/>
      <c r="MQ6" s="56"/>
      <c r="MR6" s="56"/>
      <c r="MS6" s="56"/>
      <c r="MT6" s="56"/>
      <c r="MU6" s="56"/>
      <c r="MV6" s="56"/>
      <c r="MW6" s="56"/>
      <c r="MX6" s="56"/>
      <c r="MY6" s="56"/>
      <c r="MZ6" s="56"/>
      <c r="NA6" s="56"/>
      <c r="NB6" s="56"/>
      <c r="NC6" s="56"/>
      <c r="ND6" s="56"/>
      <c r="NE6" s="56"/>
      <c r="NF6" s="56"/>
      <c r="NG6" s="56"/>
      <c r="NH6" s="56"/>
      <c r="NI6" s="56"/>
      <c r="NJ6" s="56"/>
      <c r="NK6" s="56"/>
      <c r="NL6" s="56"/>
      <c r="NM6" s="56"/>
      <c r="NN6" s="56"/>
      <c r="NO6" s="56"/>
      <c r="NP6" s="56"/>
      <c r="NQ6" s="56"/>
      <c r="NR6" s="56"/>
      <c r="NS6" s="56"/>
      <c r="NT6" s="56"/>
      <c r="NU6" s="56"/>
      <c r="NV6" s="56"/>
      <c r="NW6" s="56"/>
      <c r="NX6" s="56"/>
      <c r="NY6" s="56"/>
      <c r="NZ6" s="56"/>
      <c r="OA6" s="56"/>
      <c r="OB6" s="56"/>
      <c r="OC6" s="56"/>
      <c r="OD6" s="56"/>
      <c r="OE6" s="56"/>
      <c r="OF6" s="56"/>
      <c r="OG6" s="56"/>
      <c r="OH6" s="56"/>
      <c r="OI6" s="56"/>
      <c r="OJ6" s="56"/>
      <c r="OK6" s="56"/>
      <c r="OL6" s="56"/>
      <c r="OM6" s="56"/>
      <c r="ON6" s="56"/>
      <c r="OO6" s="56"/>
      <c r="OP6" s="56"/>
      <c r="OQ6" s="56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6"/>
      <c r="PW6" s="56"/>
      <c r="PX6" s="56"/>
      <c r="PY6" s="56"/>
      <c r="PZ6" s="56"/>
      <c r="QA6" s="56"/>
      <c r="QB6" s="56"/>
      <c r="QC6" s="56"/>
      <c r="QD6" s="56"/>
      <c r="QE6" s="56"/>
      <c r="QF6" s="56"/>
      <c r="QG6" s="56"/>
      <c r="QH6" s="56"/>
      <c r="QI6" s="56"/>
      <c r="QJ6" s="56"/>
      <c r="QK6" s="56"/>
      <c r="QL6" s="56"/>
      <c r="QM6" s="56"/>
      <c r="QN6" s="56"/>
      <c r="QO6" s="56"/>
      <c r="QP6" s="56"/>
      <c r="QQ6" s="56"/>
      <c r="QR6" s="56"/>
      <c r="QS6" s="56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  <c r="WW6" s="56"/>
      <c r="WX6" s="56"/>
      <c r="WY6" s="56"/>
      <c r="WZ6" s="56"/>
      <c r="XA6" s="56"/>
      <c r="XB6" s="56"/>
      <c r="XC6" s="56"/>
      <c r="XD6" s="56"/>
      <c r="XE6" s="56"/>
      <c r="XF6" s="56"/>
      <c r="XG6" s="56"/>
      <c r="XH6" s="56"/>
      <c r="XI6" s="56"/>
      <c r="XJ6" s="56"/>
      <c r="XK6" s="56"/>
      <c r="XL6" s="56"/>
      <c r="XM6" s="56"/>
      <c r="XN6" s="56"/>
      <c r="XO6" s="56"/>
      <c r="XP6" s="56"/>
      <c r="XQ6" s="56"/>
      <c r="XR6" s="56"/>
      <c r="XS6" s="56"/>
      <c r="XT6" s="56"/>
      <c r="XU6" s="56"/>
      <c r="XV6" s="56"/>
      <c r="XW6" s="56"/>
      <c r="XX6" s="56"/>
      <c r="XY6" s="56"/>
      <c r="XZ6" s="56"/>
      <c r="YA6" s="56"/>
      <c r="YB6" s="56"/>
      <c r="YC6" s="56"/>
      <c r="YD6" s="56"/>
      <c r="YE6" s="56"/>
      <c r="YF6" s="56"/>
      <c r="YG6" s="56"/>
      <c r="YH6" s="56"/>
      <c r="YI6" s="56"/>
      <c r="YJ6" s="56"/>
      <c r="YK6" s="56"/>
      <c r="YL6" s="56"/>
      <c r="YM6" s="56"/>
      <c r="YN6" s="56"/>
      <c r="YO6" s="56"/>
      <c r="YP6" s="56"/>
      <c r="YQ6" s="56"/>
      <c r="YR6" s="56"/>
      <c r="YS6" s="56"/>
      <c r="YT6" s="56"/>
      <c r="YU6" s="56"/>
      <c r="YV6" s="56"/>
      <c r="YW6" s="56"/>
      <c r="YX6" s="56"/>
      <c r="YY6" s="56"/>
      <c r="YZ6" s="56"/>
      <c r="ZA6" s="56"/>
      <c r="ZB6" s="56"/>
      <c r="ZC6" s="56"/>
      <c r="ZD6" s="56"/>
      <c r="ZE6" s="56"/>
      <c r="ZF6" s="56"/>
      <c r="ZG6" s="56"/>
      <c r="ZH6" s="56"/>
      <c r="ZI6" s="56"/>
      <c r="ZJ6" s="56"/>
      <c r="ZK6" s="56"/>
      <c r="ZL6" s="56"/>
      <c r="ZM6" s="56"/>
      <c r="ZN6" s="56"/>
      <c r="ZO6" s="56"/>
      <c r="ZP6" s="56"/>
      <c r="ZQ6" s="56"/>
      <c r="ZR6" s="56"/>
      <c r="ZS6" s="56"/>
      <c r="ZT6" s="56"/>
      <c r="ZU6" s="56"/>
      <c r="ZV6" s="56"/>
      <c r="ZW6" s="56"/>
      <c r="ZX6" s="56"/>
      <c r="ZY6" s="56"/>
      <c r="ZZ6" s="56"/>
      <c r="AAA6" s="56"/>
      <c r="AAB6" s="56"/>
      <c r="AAC6" s="56"/>
      <c r="AAD6" s="56"/>
      <c r="AAE6" s="56"/>
      <c r="AAF6" s="56"/>
      <c r="AAG6" s="56"/>
      <c r="AAH6" s="56"/>
      <c r="AAI6" s="56"/>
      <c r="AAJ6" s="56"/>
      <c r="AAK6" s="56"/>
      <c r="AAL6" s="56"/>
      <c r="AAM6" s="56"/>
      <c r="AAN6" s="56"/>
      <c r="AAO6" s="56"/>
      <c r="AAP6" s="56"/>
      <c r="AAQ6" s="56"/>
      <c r="AAR6" s="56"/>
      <c r="AAS6" s="56"/>
      <c r="AAT6" s="56"/>
      <c r="AAU6" s="56"/>
      <c r="AAV6" s="56"/>
      <c r="AAW6" s="56"/>
      <c r="AAX6" s="56"/>
      <c r="AAY6" s="56"/>
      <c r="AAZ6" s="56"/>
      <c r="ABA6" s="56"/>
      <c r="ABB6" s="56"/>
      <c r="ABC6" s="56"/>
      <c r="ABD6" s="56"/>
      <c r="ABE6" s="56"/>
      <c r="ABF6" s="56"/>
      <c r="ABG6" s="56"/>
      <c r="ABH6" s="56"/>
      <c r="ABI6" s="56"/>
      <c r="ABJ6" s="56"/>
      <c r="ABK6" s="56"/>
      <c r="ABL6" s="56"/>
      <c r="ABM6" s="56"/>
      <c r="ABN6" s="56"/>
      <c r="ABO6" s="56"/>
      <c r="ABP6" s="56"/>
      <c r="ABQ6" s="56"/>
      <c r="ABR6" s="56"/>
      <c r="ABS6" s="56"/>
      <c r="ABT6" s="56"/>
      <c r="ABU6" s="56"/>
      <c r="ABV6" s="56"/>
      <c r="ABW6" s="56"/>
      <c r="ABX6" s="56"/>
      <c r="ABY6" s="56"/>
      <c r="ABZ6" s="56"/>
      <c r="ACA6" s="56"/>
      <c r="ACB6" s="56"/>
      <c r="ACC6" s="56"/>
      <c r="ACD6" s="56"/>
      <c r="ACE6" s="56"/>
      <c r="ACF6" s="56"/>
      <c r="ACG6" s="56"/>
      <c r="ACH6" s="56"/>
      <c r="ACI6" s="56"/>
      <c r="ACJ6" s="56"/>
      <c r="ACK6" s="56"/>
      <c r="ACL6" s="56"/>
      <c r="ACM6" s="56"/>
      <c r="ACN6" s="56"/>
      <c r="ACO6" s="56"/>
      <c r="ACP6" s="56"/>
      <c r="ACQ6" s="56"/>
      <c r="ACR6" s="56"/>
      <c r="ACS6" s="56"/>
      <c r="ACT6" s="56"/>
      <c r="ACU6" s="56"/>
      <c r="ACV6" s="56"/>
      <c r="ACW6" s="56"/>
      <c r="ACX6" s="56"/>
      <c r="ACY6" s="56"/>
      <c r="ACZ6" s="56"/>
      <c r="ADA6" s="56"/>
      <c r="ADB6" s="56"/>
      <c r="ADC6" s="56"/>
      <c r="ADD6" s="56"/>
      <c r="ADE6" s="56"/>
      <c r="ADF6" s="56"/>
      <c r="ADG6" s="56"/>
      <c r="ADH6" s="56"/>
      <c r="ADI6" s="56"/>
      <c r="ADJ6" s="56"/>
      <c r="ADK6" s="56"/>
      <c r="ADL6" s="56"/>
      <c r="ADM6" s="56"/>
      <c r="ADN6" s="56"/>
      <c r="ADO6" s="56"/>
      <c r="ADP6" s="56"/>
      <c r="ADQ6" s="56"/>
      <c r="ADR6" s="56"/>
      <c r="ADS6" s="56"/>
      <c r="ADT6" s="56"/>
      <c r="ADU6" s="56"/>
      <c r="ADV6" s="56"/>
      <c r="ADW6" s="56"/>
      <c r="ADX6" s="56"/>
      <c r="ADY6" s="56"/>
      <c r="ADZ6" s="56"/>
      <c r="AEA6" s="56"/>
      <c r="AEB6" s="56"/>
      <c r="AEC6" s="56"/>
      <c r="AED6" s="56"/>
      <c r="AEE6" s="56"/>
      <c r="AEF6" s="56"/>
      <c r="AEG6" s="56"/>
      <c r="AEH6" s="56"/>
      <c r="AEI6" s="56"/>
      <c r="AEJ6" s="56"/>
      <c r="AEK6" s="56"/>
      <c r="AEL6" s="56"/>
      <c r="AEM6" s="56"/>
      <c r="AEN6" s="56"/>
      <c r="AEO6" s="56"/>
      <c r="AEP6" s="56"/>
      <c r="AEQ6" s="56"/>
      <c r="AER6" s="56"/>
      <c r="AES6" s="56"/>
      <c r="AET6" s="56"/>
      <c r="AEU6" s="56"/>
      <c r="AEV6" s="56"/>
      <c r="AEW6" s="56"/>
      <c r="AEX6" s="56"/>
      <c r="AEY6" s="56"/>
      <c r="AEZ6" s="56"/>
      <c r="AFA6" s="56"/>
      <c r="AFB6" s="56"/>
      <c r="AFC6" s="56"/>
      <c r="AFD6" s="56"/>
      <c r="AFE6" s="56"/>
      <c r="AFF6" s="56"/>
      <c r="AFG6" s="56"/>
      <c r="AFH6" s="56"/>
      <c r="AFI6" s="56"/>
      <c r="AFJ6" s="56"/>
      <c r="AFK6" s="56"/>
      <c r="AFL6" s="56"/>
      <c r="AFM6" s="56"/>
      <c r="AFN6" s="56"/>
      <c r="AFO6" s="56"/>
      <c r="AFP6" s="56"/>
      <c r="AFQ6" s="56"/>
      <c r="AFR6" s="56"/>
      <c r="AFS6" s="56"/>
      <c r="AFT6" s="56"/>
      <c r="AFU6" s="56"/>
      <c r="AFV6" s="56"/>
      <c r="AFW6" s="56"/>
      <c r="AFX6" s="56"/>
      <c r="AFY6" s="56"/>
      <c r="AFZ6" s="56"/>
      <c r="AGA6" s="56"/>
      <c r="AGB6" s="56"/>
      <c r="AGC6" s="56"/>
      <c r="AGD6" s="56"/>
      <c r="AGE6" s="56"/>
      <c r="AGF6" s="56"/>
      <c r="AGG6" s="56"/>
      <c r="AGH6" s="56"/>
      <c r="AGI6" s="56"/>
      <c r="AGJ6" s="56"/>
      <c r="AGK6" s="56"/>
      <c r="AGL6" s="56"/>
      <c r="AGM6" s="56"/>
      <c r="AGN6" s="56"/>
      <c r="AGO6" s="56"/>
      <c r="AGP6" s="56"/>
      <c r="AGQ6" s="56"/>
      <c r="AGR6" s="56"/>
      <c r="AGS6" s="56"/>
      <c r="AGT6" s="56"/>
      <c r="AGU6" s="56"/>
      <c r="AGV6" s="56"/>
      <c r="AGW6" s="56"/>
      <c r="AGX6" s="56"/>
      <c r="AGY6" s="56"/>
      <c r="AGZ6" s="56"/>
      <c r="AHA6" s="56"/>
      <c r="AHB6" s="56"/>
      <c r="AHC6" s="56"/>
      <c r="AHD6" s="56"/>
      <c r="AHE6" s="56"/>
      <c r="AHF6" s="56"/>
      <c r="AHG6" s="56"/>
      <c r="AHH6" s="56"/>
      <c r="AHI6" s="56"/>
      <c r="AHJ6" s="56"/>
      <c r="AHK6" s="56"/>
      <c r="AHL6" s="56"/>
      <c r="AHM6" s="56"/>
      <c r="AHN6" s="56"/>
      <c r="AHO6" s="56"/>
      <c r="AHP6" s="56"/>
      <c r="AHQ6" s="56"/>
      <c r="AHR6" s="56"/>
      <c r="AHS6" s="56"/>
      <c r="AHT6" s="56"/>
      <c r="AHU6" s="56"/>
      <c r="AHV6" s="56"/>
      <c r="AHW6" s="56"/>
      <c r="AHX6" s="56"/>
      <c r="AHY6" s="56"/>
      <c r="AHZ6" s="56"/>
      <c r="AIA6" s="56"/>
      <c r="AIB6" s="56"/>
      <c r="AIC6" s="56"/>
      <c r="AID6" s="56"/>
      <c r="AIE6" s="56"/>
      <c r="AIF6" s="56"/>
      <c r="AIG6" s="56"/>
      <c r="AIH6" s="56"/>
      <c r="AII6" s="56"/>
      <c r="AIJ6" s="56"/>
      <c r="AIK6" s="56"/>
      <c r="AIL6" s="56"/>
      <c r="AIM6" s="56"/>
      <c r="AIN6" s="56"/>
      <c r="AIO6" s="56"/>
      <c r="AIP6" s="56"/>
      <c r="AIQ6" s="56"/>
      <c r="AIR6" s="56"/>
      <c r="AIS6" s="56"/>
      <c r="AIT6" s="56"/>
      <c r="AIU6" s="56"/>
      <c r="AIV6" s="56"/>
      <c r="AIW6" s="56"/>
      <c r="AIX6" s="56"/>
      <c r="AIY6" s="56"/>
      <c r="AIZ6" s="56"/>
      <c r="AJA6" s="56"/>
      <c r="AJB6" s="56"/>
      <c r="AJC6" s="56"/>
      <c r="AJD6" s="56"/>
      <c r="AJE6" s="56"/>
      <c r="AJF6" s="56"/>
      <c r="AJG6" s="56"/>
      <c r="AJH6" s="56"/>
      <c r="AJI6" s="56"/>
      <c r="AJJ6" s="56"/>
      <c r="AJK6" s="56"/>
      <c r="AJL6" s="56"/>
      <c r="AJM6" s="56"/>
      <c r="AJN6" s="56"/>
      <c r="AJO6" s="56"/>
      <c r="AJP6" s="56"/>
      <c r="AJQ6" s="56"/>
      <c r="AJR6" s="56"/>
      <c r="AJS6" s="56"/>
      <c r="AJT6" s="56"/>
      <c r="AJU6" s="56"/>
      <c r="AJV6" s="56"/>
      <c r="AJW6" s="56"/>
      <c r="AJX6" s="56"/>
      <c r="AJY6" s="56"/>
      <c r="AJZ6" s="56"/>
      <c r="AKA6" s="56"/>
      <c r="AKB6" s="56"/>
      <c r="AKC6" s="56"/>
      <c r="AKD6" s="56"/>
      <c r="AKE6" s="56"/>
      <c r="AKF6" s="56"/>
      <c r="AKG6" s="56"/>
      <c r="AKH6" s="56"/>
      <c r="AKI6" s="56"/>
      <c r="AKJ6" s="56"/>
      <c r="AKK6" s="56"/>
      <c r="AKL6" s="56"/>
      <c r="AKM6" s="56"/>
      <c r="AKN6" s="56"/>
      <c r="AKO6" s="56"/>
      <c r="AKP6" s="56"/>
      <c r="AKQ6" s="56"/>
      <c r="AKR6" s="56"/>
      <c r="AKS6" s="56"/>
      <c r="AKT6" s="56"/>
      <c r="AKU6" s="56"/>
      <c r="AKV6" s="56"/>
      <c r="AKW6" s="56"/>
      <c r="AKX6" s="56"/>
      <c r="AKY6" s="56"/>
      <c r="AKZ6" s="56"/>
      <c r="ALA6" s="56"/>
      <c r="ALB6" s="56"/>
      <c r="ALC6" s="56"/>
      <c r="ALD6" s="56"/>
      <c r="ALE6" s="56"/>
      <c r="ALF6" s="56"/>
      <c r="ALG6" s="56"/>
      <c r="ALH6" s="56"/>
      <c r="ALI6" s="56"/>
      <c r="ALJ6" s="56"/>
      <c r="ALK6" s="56"/>
      <c r="ALL6" s="56"/>
      <c r="ALM6" s="56"/>
      <c r="ALN6" s="56"/>
      <c r="ALO6" s="56"/>
      <c r="ALP6" s="56"/>
      <c r="ALQ6" s="56"/>
      <c r="ALR6" s="56"/>
      <c r="ALS6" s="56"/>
      <c r="ALT6" s="56"/>
      <c r="ALU6" s="56"/>
      <c r="ALV6" s="56"/>
      <c r="ALW6" s="56"/>
      <c r="ALX6" s="56"/>
      <c r="ALY6" s="56"/>
      <c r="ALZ6" s="56"/>
      <c r="AMA6" s="56"/>
      <c r="AMB6" s="56"/>
      <c r="AMC6" s="56"/>
      <c r="AMD6" s="56"/>
      <c r="AME6" s="56"/>
      <c r="AMF6" s="56"/>
      <c r="AMG6" s="56"/>
      <c r="AMH6" s="56"/>
      <c r="AMI6" s="56"/>
      <c r="AMJ6" s="56"/>
    </row>
    <row r="7" spans="2:1024" s="55" customFormat="1" ht="15">
      <c r="B7" s="108">
        <v>2</v>
      </c>
      <c r="C7" s="97" t="s">
        <v>109</v>
      </c>
      <c r="D7" s="196" t="s">
        <v>140</v>
      </c>
      <c r="E7" s="19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56"/>
      <c r="AMC7" s="56"/>
      <c r="AMD7" s="56"/>
      <c r="AME7" s="56"/>
      <c r="AMF7" s="56"/>
      <c r="AMG7" s="56"/>
      <c r="AMH7" s="56"/>
      <c r="AMI7" s="56"/>
      <c r="AMJ7" s="56"/>
    </row>
    <row r="8" spans="2:1024" s="55" customFormat="1" ht="15">
      <c r="B8" s="110"/>
      <c r="C8" s="198" t="s">
        <v>141</v>
      </c>
      <c r="D8" s="199"/>
      <c r="E8" s="125" t="s">
        <v>144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6"/>
      <c r="LK8" s="56"/>
      <c r="LL8" s="56"/>
      <c r="LM8" s="56"/>
      <c r="LN8" s="56"/>
      <c r="LO8" s="56"/>
      <c r="LP8" s="56"/>
      <c r="LQ8" s="56"/>
      <c r="LR8" s="56"/>
      <c r="LS8" s="56"/>
      <c r="LT8" s="56"/>
      <c r="LU8" s="56"/>
      <c r="LV8" s="56"/>
      <c r="LW8" s="56"/>
      <c r="LX8" s="56"/>
      <c r="LY8" s="56"/>
      <c r="LZ8" s="56"/>
      <c r="MA8" s="56"/>
      <c r="MB8" s="56"/>
      <c r="MC8" s="56"/>
      <c r="MD8" s="56"/>
      <c r="ME8" s="56"/>
      <c r="MF8" s="56"/>
      <c r="MG8" s="56"/>
      <c r="MH8" s="56"/>
      <c r="MI8" s="56"/>
      <c r="MJ8" s="56"/>
      <c r="MK8" s="56"/>
      <c r="ML8" s="56"/>
      <c r="MM8" s="56"/>
      <c r="MN8" s="56"/>
      <c r="MO8" s="56"/>
      <c r="MP8" s="56"/>
      <c r="MQ8" s="56"/>
      <c r="MR8" s="56"/>
      <c r="MS8" s="56"/>
      <c r="MT8" s="56"/>
      <c r="MU8" s="56"/>
      <c r="MV8" s="56"/>
      <c r="MW8" s="56"/>
      <c r="MX8" s="56"/>
      <c r="MY8" s="56"/>
      <c r="MZ8" s="56"/>
      <c r="NA8" s="56"/>
      <c r="NB8" s="56"/>
      <c r="NC8" s="56"/>
      <c r="ND8" s="56"/>
      <c r="NE8" s="56"/>
      <c r="NF8" s="56"/>
      <c r="NG8" s="56"/>
      <c r="NH8" s="56"/>
      <c r="NI8" s="56"/>
      <c r="NJ8" s="56"/>
      <c r="NK8" s="56"/>
      <c r="NL8" s="56"/>
      <c r="NM8" s="56"/>
      <c r="NN8" s="56"/>
      <c r="NO8" s="56"/>
      <c r="NP8" s="56"/>
      <c r="NQ8" s="56"/>
      <c r="NR8" s="56"/>
      <c r="NS8" s="56"/>
      <c r="NT8" s="56"/>
      <c r="NU8" s="56"/>
      <c r="NV8" s="56"/>
      <c r="NW8" s="56"/>
      <c r="NX8" s="56"/>
      <c r="NY8" s="56"/>
      <c r="NZ8" s="56"/>
      <c r="OA8" s="56"/>
      <c r="OB8" s="56"/>
      <c r="OC8" s="56"/>
      <c r="OD8" s="56"/>
      <c r="OE8" s="56"/>
      <c r="OF8" s="56"/>
      <c r="OG8" s="56"/>
      <c r="OH8" s="56"/>
      <c r="OI8" s="56"/>
      <c r="OJ8" s="56"/>
      <c r="OK8" s="56"/>
      <c r="OL8" s="56"/>
      <c r="OM8" s="56"/>
      <c r="ON8" s="56"/>
      <c r="OO8" s="56"/>
      <c r="OP8" s="56"/>
      <c r="OQ8" s="56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6"/>
      <c r="PW8" s="56"/>
      <c r="PX8" s="56"/>
      <c r="PY8" s="56"/>
      <c r="PZ8" s="56"/>
      <c r="QA8" s="56"/>
      <c r="QB8" s="56"/>
      <c r="QC8" s="56"/>
      <c r="QD8" s="56"/>
      <c r="QE8" s="56"/>
      <c r="QF8" s="56"/>
      <c r="QG8" s="56"/>
      <c r="QH8" s="56"/>
      <c r="QI8" s="56"/>
      <c r="QJ8" s="56"/>
      <c r="QK8" s="56"/>
      <c r="QL8" s="56"/>
      <c r="QM8" s="56"/>
      <c r="QN8" s="56"/>
      <c r="QO8" s="56"/>
      <c r="QP8" s="56"/>
      <c r="QQ8" s="56"/>
      <c r="QR8" s="56"/>
      <c r="QS8" s="56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  <c r="WW8" s="56"/>
      <c r="WX8" s="56"/>
      <c r="WY8" s="56"/>
      <c r="WZ8" s="56"/>
      <c r="XA8" s="56"/>
      <c r="XB8" s="56"/>
      <c r="XC8" s="56"/>
      <c r="XD8" s="56"/>
      <c r="XE8" s="56"/>
      <c r="XF8" s="56"/>
      <c r="XG8" s="56"/>
      <c r="XH8" s="56"/>
      <c r="XI8" s="56"/>
      <c r="XJ8" s="56"/>
      <c r="XK8" s="56"/>
      <c r="XL8" s="56"/>
      <c r="XM8" s="56"/>
      <c r="XN8" s="56"/>
      <c r="XO8" s="56"/>
      <c r="XP8" s="56"/>
      <c r="XQ8" s="56"/>
      <c r="XR8" s="56"/>
      <c r="XS8" s="56"/>
      <c r="XT8" s="56"/>
      <c r="XU8" s="56"/>
      <c r="XV8" s="56"/>
      <c r="XW8" s="56"/>
      <c r="XX8" s="56"/>
      <c r="XY8" s="56"/>
      <c r="XZ8" s="56"/>
      <c r="YA8" s="56"/>
      <c r="YB8" s="56"/>
      <c r="YC8" s="56"/>
      <c r="YD8" s="56"/>
      <c r="YE8" s="56"/>
      <c r="YF8" s="56"/>
      <c r="YG8" s="56"/>
      <c r="YH8" s="56"/>
      <c r="YI8" s="56"/>
      <c r="YJ8" s="56"/>
      <c r="YK8" s="56"/>
      <c r="YL8" s="56"/>
      <c r="YM8" s="56"/>
      <c r="YN8" s="56"/>
      <c r="YO8" s="56"/>
      <c r="YP8" s="56"/>
      <c r="YQ8" s="56"/>
      <c r="YR8" s="56"/>
      <c r="YS8" s="56"/>
      <c r="YT8" s="56"/>
      <c r="YU8" s="56"/>
      <c r="YV8" s="56"/>
      <c r="YW8" s="56"/>
      <c r="YX8" s="56"/>
      <c r="YY8" s="56"/>
      <c r="YZ8" s="56"/>
      <c r="ZA8" s="56"/>
      <c r="ZB8" s="56"/>
      <c r="ZC8" s="56"/>
      <c r="ZD8" s="56"/>
      <c r="ZE8" s="56"/>
      <c r="ZF8" s="56"/>
      <c r="ZG8" s="56"/>
      <c r="ZH8" s="56"/>
      <c r="ZI8" s="56"/>
      <c r="ZJ8" s="56"/>
      <c r="ZK8" s="56"/>
      <c r="ZL8" s="56"/>
      <c r="ZM8" s="56"/>
      <c r="ZN8" s="56"/>
      <c r="ZO8" s="56"/>
      <c r="ZP8" s="56"/>
      <c r="ZQ8" s="56"/>
      <c r="ZR8" s="56"/>
      <c r="ZS8" s="56"/>
      <c r="ZT8" s="56"/>
      <c r="ZU8" s="56"/>
      <c r="ZV8" s="56"/>
      <c r="ZW8" s="56"/>
      <c r="ZX8" s="56"/>
      <c r="ZY8" s="56"/>
      <c r="ZZ8" s="56"/>
      <c r="AAA8" s="56"/>
      <c r="AAB8" s="56"/>
      <c r="AAC8" s="56"/>
      <c r="AAD8" s="56"/>
      <c r="AAE8" s="56"/>
      <c r="AAF8" s="56"/>
      <c r="AAG8" s="56"/>
      <c r="AAH8" s="56"/>
      <c r="AAI8" s="56"/>
      <c r="AAJ8" s="56"/>
      <c r="AAK8" s="56"/>
      <c r="AAL8" s="56"/>
      <c r="AAM8" s="56"/>
      <c r="AAN8" s="56"/>
      <c r="AAO8" s="56"/>
      <c r="AAP8" s="56"/>
      <c r="AAQ8" s="56"/>
      <c r="AAR8" s="56"/>
      <c r="AAS8" s="56"/>
      <c r="AAT8" s="56"/>
      <c r="AAU8" s="56"/>
      <c r="AAV8" s="56"/>
      <c r="AAW8" s="56"/>
      <c r="AAX8" s="56"/>
      <c r="AAY8" s="56"/>
      <c r="AAZ8" s="56"/>
      <c r="ABA8" s="56"/>
      <c r="ABB8" s="56"/>
      <c r="ABC8" s="56"/>
      <c r="ABD8" s="56"/>
      <c r="ABE8" s="56"/>
      <c r="ABF8" s="56"/>
      <c r="ABG8" s="56"/>
      <c r="ABH8" s="56"/>
      <c r="ABI8" s="56"/>
      <c r="ABJ8" s="56"/>
      <c r="ABK8" s="56"/>
      <c r="ABL8" s="56"/>
      <c r="ABM8" s="56"/>
      <c r="ABN8" s="56"/>
      <c r="ABO8" s="56"/>
      <c r="ABP8" s="56"/>
      <c r="ABQ8" s="56"/>
      <c r="ABR8" s="56"/>
      <c r="ABS8" s="56"/>
      <c r="ABT8" s="56"/>
      <c r="ABU8" s="56"/>
      <c r="ABV8" s="56"/>
      <c r="ABW8" s="56"/>
      <c r="ABX8" s="56"/>
      <c r="ABY8" s="56"/>
      <c r="ABZ8" s="56"/>
      <c r="ACA8" s="56"/>
      <c r="ACB8" s="56"/>
      <c r="ACC8" s="56"/>
      <c r="ACD8" s="56"/>
      <c r="ACE8" s="56"/>
      <c r="ACF8" s="56"/>
      <c r="ACG8" s="56"/>
      <c r="ACH8" s="56"/>
      <c r="ACI8" s="56"/>
      <c r="ACJ8" s="56"/>
      <c r="ACK8" s="56"/>
      <c r="ACL8" s="56"/>
      <c r="ACM8" s="56"/>
      <c r="ACN8" s="56"/>
      <c r="ACO8" s="56"/>
      <c r="ACP8" s="56"/>
      <c r="ACQ8" s="56"/>
      <c r="ACR8" s="56"/>
      <c r="ACS8" s="56"/>
      <c r="ACT8" s="56"/>
      <c r="ACU8" s="56"/>
      <c r="ACV8" s="56"/>
      <c r="ACW8" s="56"/>
      <c r="ACX8" s="56"/>
      <c r="ACY8" s="56"/>
      <c r="ACZ8" s="56"/>
      <c r="ADA8" s="56"/>
      <c r="ADB8" s="56"/>
      <c r="ADC8" s="56"/>
      <c r="ADD8" s="56"/>
      <c r="ADE8" s="56"/>
      <c r="ADF8" s="56"/>
      <c r="ADG8" s="56"/>
      <c r="ADH8" s="56"/>
      <c r="ADI8" s="56"/>
      <c r="ADJ8" s="56"/>
      <c r="ADK8" s="56"/>
      <c r="ADL8" s="56"/>
      <c r="ADM8" s="56"/>
      <c r="ADN8" s="56"/>
      <c r="ADO8" s="56"/>
      <c r="ADP8" s="56"/>
      <c r="ADQ8" s="56"/>
      <c r="ADR8" s="56"/>
      <c r="ADS8" s="56"/>
      <c r="ADT8" s="56"/>
      <c r="ADU8" s="56"/>
      <c r="ADV8" s="56"/>
      <c r="ADW8" s="56"/>
      <c r="ADX8" s="56"/>
      <c r="ADY8" s="56"/>
      <c r="ADZ8" s="56"/>
      <c r="AEA8" s="56"/>
      <c r="AEB8" s="56"/>
      <c r="AEC8" s="56"/>
      <c r="AED8" s="56"/>
      <c r="AEE8" s="56"/>
      <c r="AEF8" s="56"/>
      <c r="AEG8" s="56"/>
      <c r="AEH8" s="56"/>
      <c r="AEI8" s="56"/>
      <c r="AEJ8" s="56"/>
      <c r="AEK8" s="56"/>
      <c r="AEL8" s="56"/>
      <c r="AEM8" s="56"/>
      <c r="AEN8" s="56"/>
      <c r="AEO8" s="56"/>
      <c r="AEP8" s="56"/>
      <c r="AEQ8" s="56"/>
      <c r="AER8" s="56"/>
      <c r="AES8" s="56"/>
      <c r="AET8" s="56"/>
      <c r="AEU8" s="56"/>
      <c r="AEV8" s="56"/>
      <c r="AEW8" s="56"/>
      <c r="AEX8" s="56"/>
      <c r="AEY8" s="56"/>
      <c r="AEZ8" s="56"/>
      <c r="AFA8" s="56"/>
      <c r="AFB8" s="56"/>
      <c r="AFC8" s="56"/>
      <c r="AFD8" s="56"/>
      <c r="AFE8" s="56"/>
      <c r="AFF8" s="56"/>
      <c r="AFG8" s="56"/>
      <c r="AFH8" s="56"/>
      <c r="AFI8" s="56"/>
      <c r="AFJ8" s="56"/>
      <c r="AFK8" s="56"/>
      <c r="AFL8" s="56"/>
      <c r="AFM8" s="56"/>
      <c r="AFN8" s="56"/>
      <c r="AFO8" s="56"/>
      <c r="AFP8" s="56"/>
      <c r="AFQ8" s="56"/>
      <c r="AFR8" s="56"/>
      <c r="AFS8" s="56"/>
      <c r="AFT8" s="56"/>
      <c r="AFU8" s="56"/>
      <c r="AFV8" s="56"/>
      <c r="AFW8" s="56"/>
      <c r="AFX8" s="56"/>
      <c r="AFY8" s="56"/>
      <c r="AFZ8" s="56"/>
      <c r="AGA8" s="56"/>
      <c r="AGB8" s="56"/>
      <c r="AGC8" s="56"/>
      <c r="AGD8" s="56"/>
      <c r="AGE8" s="56"/>
      <c r="AGF8" s="56"/>
      <c r="AGG8" s="56"/>
      <c r="AGH8" s="56"/>
      <c r="AGI8" s="56"/>
      <c r="AGJ8" s="56"/>
      <c r="AGK8" s="56"/>
      <c r="AGL8" s="56"/>
      <c r="AGM8" s="56"/>
      <c r="AGN8" s="56"/>
      <c r="AGO8" s="56"/>
      <c r="AGP8" s="56"/>
      <c r="AGQ8" s="56"/>
      <c r="AGR8" s="56"/>
      <c r="AGS8" s="56"/>
      <c r="AGT8" s="56"/>
      <c r="AGU8" s="56"/>
      <c r="AGV8" s="56"/>
      <c r="AGW8" s="56"/>
      <c r="AGX8" s="56"/>
      <c r="AGY8" s="56"/>
      <c r="AGZ8" s="56"/>
      <c r="AHA8" s="56"/>
      <c r="AHB8" s="56"/>
      <c r="AHC8" s="56"/>
      <c r="AHD8" s="56"/>
      <c r="AHE8" s="56"/>
      <c r="AHF8" s="56"/>
      <c r="AHG8" s="56"/>
      <c r="AHH8" s="56"/>
      <c r="AHI8" s="56"/>
      <c r="AHJ8" s="56"/>
      <c r="AHK8" s="56"/>
      <c r="AHL8" s="56"/>
      <c r="AHM8" s="56"/>
      <c r="AHN8" s="56"/>
      <c r="AHO8" s="56"/>
      <c r="AHP8" s="56"/>
      <c r="AHQ8" s="56"/>
      <c r="AHR8" s="56"/>
      <c r="AHS8" s="56"/>
      <c r="AHT8" s="56"/>
      <c r="AHU8" s="56"/>
      <c r="AHV8" s="56"/>
      <c r="AHW8" s="56"/>
      <c r="AHX8" s="56"/>
      <c r="AHY8" s="56"/>
      <c r="AHZ8" s="56"/>
      <c r="AIA8" s="56"/>
      <c r="AIB8" s="56"/>
      <c r="AIC8" s="56"/>
      <c r="AID8" s="56"/>
      <c r="AIE8" s="56"/>
      <c r="AIF8" s="56"/>
      <c r="AIG8" s="56"/>
      <c r="AIH8" s="56"/>
      <c r="AII8" s="56"/>
      <c r="AIJ8" s="56"/>
      <c r="AIK8" s="56"/>
      <c r="AIL8" s="56"/>
      <c r="AIM8" s="56"/>
      <c r="AIN8" s="56"/>
      <c r="AIO8" s="56"/>
      <c r="AIP8" s="56"/>
      <c r="AIQ8" s="56"/>
      <c r="AIR8" s="56"/>
      <c r="AIS8" s="56"/>
      <c r="AIT8" s="56"/>
      <c r="AIU8" s="56"/>
      <c r="AIV8" s="56"/>
      <c r="AIW8" s="56"/>
      <c r="AIX8" s="56"/>
      <c r="AIY8" s="56"/>
      <c r="AIZ8" s="56"/>
      <c r="AJA8" s="56"/>
      <c r="AJB8" s="56"/>
      <c r="AJC8" s="56"/>
      <c r="AJD8" s="56"/>
      <c r="AJE8" s="56"/>
      <c r="AJF8" s="56"/>
      <c r="AJG8" s="56"/>
      <c r="AJH8" s="56"/>
      <c r="AJI8" s="56"/>
      <c r="AJJ8" s="56"/>
      <c r="AJK8" s="56"/>
      <c r="AJL8" s="56"/>
      <c r="AJM8" s="56"/>
      <c r="AJN8" s="56"/>
      <c r="AJO8" s="56"/>
      <c r="AJP8" s="56"/>
      <c r="AJQ8" s="56"/>
      <c r="AJR8" s="56"/>
      <c r="AJS8" s="56"/>
      <c r="AJT8" s="56"/>
      <c r="AJU8" s="56"/>
      <c r="AJV8" s="56"/>
      <c r="AJW8" s="56"/>
      <c r="AJX8" s="56"/>
      <c r="AJY8" s="56"/>
      <c r="AJZ8" s="56"/>
      <c r="AKA8" s="56"/>
      <c r="AKB8" s="56"/>
      <c r="AKC8" s="56"/>
      <c r="AKD8" s="56"/>
      <c r="AKE8" s="56"/>
      <c r="AKF8" s="56"/>
      <c r="AKG8" s="56"/>
      <c r="AKH8" s="56"/>
      <c r="AKI8" s="56"/>
      <c r="AKJ8" s="56"/>
      <c r="AKK8" s="56"/>
      <c r="AKL8" s="56"/>
      <c r="AKM8" s="56"/>
      <c r="AKN8" s="56"/>
      <c r="AKO8" s="56"/>
      <c r="AKP8" s="56"/>
      <c r="AKQ8" s="56"/>
      <c r="AKR8" s="56"/>
      <c r="AKS8" s="56"/>
      <c r="AKT8" s="56"/>
      <c r="AKU8" s="56"/>
      <c r="AKV8" s="56"/>
      <c r="AKW8" s="56"/>
      <c r="AKX8" s="56"/>
      <c r="AKY8" s="56"/>
      <c r="AKZ8" s="56"/>
      <c r="ALA8" s="56"/>
      <c r="ALB8" s="56"/>
      <c r="ALC8" s="56"/>
      <c r="ALD8" s="56"/>
      <c r="ALE8" s="56"/>
      <c r="ALF8" s="56"/>
      <c r="ALG8" s="56"/>
      <c r="ALH8" s="56"/>
      <c r="ALI8" s="56"/>
      <c r="ALJ8" s="56"/>
      <c r="ALK8" s="56"/>
      <c r="ALL8" s="56"/>
      <c r="ALM8" s="56"/>
      <c r="ALN8" s="56"/>
      <c r="ALO8" s="56"/>
      <c r="ALP8" s="56"/>
      <c r="ALQ8" s="56"/>
      <c r="ALR8" s="56"/>
      <c r="ALS8" s="56"/>
      <c r="ALT8" s="56"/>
      <c r="ALU8" s="56"/>
      <c r="ALV8" s="56"/>
      <c r="ALW8" s="56"/>
      <c r="ALX8" s="56"/>
      <c r="ALY8" s="56"/>
      <c r="ALZ8" s="56"/>
      <c r="AMA8" s="56"/>
      <c r="AMB8" s="56"/>
      <c r="AMC8" s="56"/>
      <c r="AMD8" s="56"/>
      <c r="AME8" s="56"/>
      <c r="AMF8" s="56"/>
      <c r="AMG8" s="56"/>
      <c r="AMH8" s="56"/>
      <c r="AMI8" s="56"/>
      <c r="AMJ8" s="56"/>
    </row>
    <row r="9" spans="2:1024" s="55" customFormat="1" ht="33" customHeight="1" thickBot="1">
      <c r="B9" s="110">
        <v>3</v>
      </c>
      <c r="C9" s="124" t="s">
        <v>110</v>
      </c>
      <c r="D9" s="194" t="s">
        <v>255</v>
      </c>
      <c r="E9" s="19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56"/>
      <c r="KX9" s="56"/>
      <c r="KY9" s="56"/>
      <c r="KZ9" s="56"/>
      <c r="LA9" s="56"/>
      <c r="LB9" s="56"/>
      <c r="LC9" s="56"/>
      <c r="LD9" s="56"/>
      <c r="LE9" s="56"/>
      <c r="LF9" s="56"/>
      <c r="LG9" s="56"/>
      <c r="LH9" s="56"/>
      <c r="LI9" s="56"/>
      <c r="LJ9" s="56"/>
      <c r="LK9" s="56"/>
      <c r="LL9" s="56"/>
      <c r="LM9" s="56"/>
      <c r="LN9" s="56"/>
      <c r="LO9" s="56"/>
      <c r="LP9" s="56"/>
      <c r="LQ9" s="56"/>
      <c r="LR9" s="56"/>
      <c r="LS9" s="56"/>
      <c r="LT9" s="56"/>
      <c r="LU9" s="56"/>
      <c r="LV9" s="56"/>
      <c r="LW9" s="56"/>
      <c r="LX9" s="56"/>
      <c r="LY9" s="56"/>
      <c r="LZ9" s="56"/>
      <c r="MA9" s="56"/>
      <c r="MB9" s="56"/>
      <c r="MC9" s="56"/>
      <c r="MD9" s="56"/>
      <c r="ME9" s="56"/>
      <c r="MF9" s="56"/>
      <c r="MG9" s="56"/>
      <c r="MH9" s="56"/>
      <c r="MI9" s="56"/>
      <c r="MJ9" s="56"/>
      <c r="MK9" s="56"/>
      <c r="ML9" s="56"/>
      <c r="MM9" s="56"/>
      <c r="MN9" s="56"/>
      <c r="MO9" s="56"/>
      <c r="MP9" s="56"/>
      <c r="MQ9" s="56"/>
      <c r="MR9" s="56"/>
      <c r="MS9" s="56"/>
      <c r="MT9" s="56"/>
      <c r="MU9" s="56"/>
      <c r="MV9" s="56"/>
      <c r="MW9" s="56"/>
      <c r="MX9" s="56"/>
      <c r="MY9" s="56"/>
      <c r="MZ9" s="56"/>
      <c r="NA9" s="56"/>
      <c r="NB9" s="56"/>
      <c r="NC9" s="56"/>
      <c r="ND9" s="56"/>
      <c r="NE9" s="56"/>
      <c r="NF9" s="56"/>
      <c r="NG9" s="56"/>
      <c r="NH9" s="56"/>
      <c r="NI9" s="56"/>
      <c r="NJ9" s="56"/>
      <c r="NK9" s="56"/>
      <c r="NL9" s="56"/>
      <c r="NM9" s="56"/>
      <c r="NN9" s="56"/>
      <c r="NO9" s="56"/>
      <c r="NP9" s="56"/>
      <c r="NQ9" s="56"/>
      <c r="NR9" s="56"/>
      <c r="NS9" s="56"/>
      <c r="NT9" s="56"/>
      <c r="NU9" s="56"/>
      <c r="NV9" s="56"/>
      <c r="NW9" s="56"/>
      <c r="NX9" s="56"/>
      <c r="NY9" s="56"/>
      <c r="NZ9" s="56"/>
      <c r="OA9" s="56"/>
      <c r="OB9" s="56"/>
      <c r="OC9" s="56"/>
      <c r="OD9" s="56"/>
      <c r="OE9" s="56"/>
      <c r="OF9" s="56"/>
      <c r="OG9" s="56"/>
      <c r="OH9" s="56"/>
      <c r="OI9" s="56"/>
      <c r="OJ9" s="56"/>
      <c r="OK9" s="56"/>
      <c r="OL9" s="56"/>
      <c r="OM9" s="56"/>
      <c r="ON9" s="56"/>
      <c r="OO9" s="56"/>
      <c r="OP9" s="56"/>
      <c r="OQ9" s="56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6"/>
      <c r="PW9" s="56"/>
      <c r="PX9" s="56"/>
      <c r="PY9" s="56"/>
      <c r="PZ9" s="56"/>
      <c r="QA9" s="56"/>
      <c r="QB9" s="56"/>
      <c r="QC9" s="56"/>
      <c r="QD9" s="56"/>
      <c r="QE9" s="56"/>
      <c r="QF9" s="56"/>
      <c r="QG9" s="56"/>
      <c r="QH9" s="56"/>
      <c r="QI9" s="56"/>
      <c r="QJ9" s="56"/>
      <c r="QK9" s="56"/>
      <c r="QL9" s="56"/>
      <c r="QM9" s="56"/>
      <c r="QN9" s="56"/>
      <c r="QO9" s="56"/>
      <c r="QP9" s="56"/>
      <c r="QQ9" s="56"/>
      <c r="QR9" s="56"/>
      <c r="QS9" s="56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  <c r="WW9" s="56"/>
      <c r="WX9" s="56"/>
      <c r="WY9" s="56"/>
      <c r="WZ9" s="56"/>
      <c r="XA9" s="56"/>
      <c r="XB9" s="56"/>
      <c r="XC9" s="56"/>
      <c r="XD9" s="56"/>
      <c r="XE9" s="56"/>
      <c r="XF9" s="56"/>
      <c r="XG9" s="56"/>
      <c r="XH9" s="56"/>
      <c r="XI9" s="56"/>
      <c r="XJ9" s="56"/>
      <c r="XK9" s="56"/>
      <c r="XL9" s="56"/>
      <c r="XM9" s="56"/>
      <c r="XN9" s="56"/>
      <c r="XO9" s="56"/>
      <c r="XP9" s="56"/>
      <c r="XQ9" s="56"/>
      <c r="XR9" s="56"/>
      <c r="XS9" s="56"/>
      <c r="XT9" s="56"/>
      <c r="XU9" s="56"/>
      <c r="XV9" s="56"/>
      <c r="XW9" s="56"/>
      <c r="XX9" s="56"/>
      <c r="XY9" s="56"/>
      <c r="XZ9" s="56"/>
      <c r="YA9" s="56"/>
      <c r="YB9" s="56"/>
      <c r="YC9" s="56"/>
      <c r="YD9" s="56"/>
      <c r="YE9" s="56"/>
      <c r="YF9" s="56"/>
      <c r="YG9" s="56"/>
      <c r="YH9" s="56"/>
      <c r="YI9" s="56"/>
      <c r="YJ9" s="56"/>
      <c r="YK9" s="56"/>
      <c r="YL9" s="56"/>
      <c r="YM9" s="56"/>
      <c r="YN9" s="56"/>
      <c r="YO9" s="56"/>
      <c r="YP9" s="56"/>
      <c r="YQ9" s="56"/>
      <c r="YR9" s="56"/>
      <c r="YS9" s="56"/>
      <c r="YT9" s="56"/>
      <c r="YU9" s="56"/>
      <c r="YV9" s="56"/>
      <c r="YW9" s="56"/>
      <c r="YX9" s="56"/>
      <c r="YY9" s="56"/>
      <c r="YZ9" s="56"/>
      <c r="ZA9" s="56"/>
      <c r="ZB9" s="56"/>
      <c r="ZC9" s="56"/>
      <c r="ZD9" s="56"/>
      <c r="ZE9" s="56"/>
      <c r="ZF9" s="56"/>
      <c r="ZG9" s="56"/>
      <c r="ZH9" s="56"/>
      <c r="ZI9" s="56"/>
      <c r="ZJ9" s="56"/>
      <c r="ZK9" s="56"/>
      <c r="ZL9" s="56"/>
      <c r="ZM9" s="56"/>
      <c r="ZN9" s="56"/>
      <c r="ZO9" s="56"/>
      <c r="ZP9" s="56"/>
      <c r="ZQ9" s="56"/>
      <c r="ZR9" s="56"/>
      <c r="ZS9" s="56"/>
      <c r="ZT9" s="56"/>
      <c r="ZU9" s="56"/>
      <c r="ZV9" s="56"/>
      <c r="ZW9" s="56"/>
      <c r="ZX9" s="56"/>
      <c r="ZY9" s="56"/>
      <c r="ZZ9" s="56"/>
      <c r="AAA9" s="56"/>
      <c r="AAB9" s="56"/>
      <c r="AAC9" s="56"/>
      <c r="AAD9" s="56"/>
      <c r="AAE9" s="56"/>
      <c r="AAF9" s="56"/>
      <c r="AAG9" s="56"/>
      <c r="AAH9" s="56"/>
      <c r="AAI9" s="56"/>
      <c r="AAJ9" s="56"/>
      <c r="AAK9" s="56"/>
      <c r="AAL9" s="56"/>
      <c r="AAM9" s="56"/>
      <c r="AAN9" s="56"/>
      <c r="AAO9" s="56"/>
      <c r="AAP9" s="56"/>
      <c r="AAQ9" s="56"/>
      <c r="AAR9" s="56"/>
      <c r="AAS9" s="56"/>
      <c r="AAT9" s="56"/>
      <c r="AAU9" s="56"/>
      <c r="AAV9" s="56"/>
      <c r="AAW9" s="56"/>
      <c r="AAX9" s="56"/>
      <c r="AAY9" s="56"/>
      <c r="AAZ9" s="56"/>
      <c r="ABA9" s="56"/>
      <c r="ABB9" s="56"/>
      <c r="ABC9" s="56"/>
      <c r="ABD9" s="56"/>
      <c r="ABE9" s="56"/>
      <c r="ABF9" s="56"/>
      <c r="ABG9" s="56"/>
      <c r="ABH9" s="56"/>
      <c r="ABI9" s="56"/>
      <c r="ABJ9" s="56"/>
      <c r="ABK9" s="56"/>
      <c r="ABL9" s="56"/>
      <c r="ABM9" s="56"/>
      <c r="ABN9" s="56"/>
      <c r="ABO9" s="56"/>
      <c r="ABP9" s="56"/>
      <c r="ABQ9" s="56"/>
      <c r="ABR9" s="56"/>
      <c r="ABS9" s="56"/>
      <c r="ABT9" s="56"/>
      <c r="ABU9" s="56"/>
      <c r="ABV9" s="56"/>
      <c r="ABW9" s="56"/>
      <c r="ABX9" s="56"/>
      <c r="ABY9" s="56"/>
      <c r="ABZ9" s="56"/>
      <c r="ACA9" s="56"/>
      <c r="ACB9" s="56"/>
      <c r="ACC9" s="56"/>
      <c r="ACD9" s="56"/>
      <c r="ACE9" s="56"/>
      <c r="ACF9" s="56"/>
      <c r="ACG9" s="56"/>
      <c r="ACH9" s="56"/>
      <c r="ACI9" s="56"/>
      <c r="ACJ9" s="56"/>
      <c r="ACK9" s="56"/>
      <c r="ACL9" s="56"/>
      <c r="ACM9" s="56"/>
      <c r="ACN9" s="56"/>
      <c r="ACO9" s="56"/>
      <c r="ACP9" s="56"/>
      <c r="ACQ9" s="56"/>
      <c r="ACR9" s="56"/>
      <c r="ACS9" s="56"/>
      <c r="ACT9" s="56"/>
      <c r="ACU9" s="56"/>
      <c r="ACV9" s="56"/>
      <c r="ACW9" s="56"/>
      <c r="ACX9" s="56"/>
      <c r="ACY9" s="56"/>
      <c r="ACZ9" s="56"/>
      <c r="ADA9" s="56"/>
      <c r="ADB9" s="56"/>
      <c r="ADC9" s="56"/>
      <c r="ADD9" s="56"/>
      <c r="ADE9" s="56"/>
      <c r="ADF9" s="56"/>
      <c r="ADG9" s="56"/>
      <c r="ADH9" s="56"/>
      <c r="ADI9" s="56"/>
      <c r="ADJ9" s="56"/>
      <c r="ADK9" s="56"/>
      <c r="ADL9" s="56"/>
      <c r="ADM9" s="56"/>
      <c r="ADN9" s="56"/>
      <c r="ADO9" s="56"/>
      <c r="ADP9" s="56"/>
      <c r="ADQ9" s="56"/>
      <c r="ADR9" s="56"/>
      <c r="ADS9" s="56"/>
      <c r="ADT9" s="56"/>
      <c r="ADU9" s="56"/>
      <c r="ADV9" s="56"/>
      <c r="ADW9" s="56"/>
      <c r="ADX9" s="56"/>
      <c r="ADY9" s="56"/>
      <c r="ADZ9" s="56"/>
      <c r="AEA9" s="56"/>
      <c r="AEB9" s="56"/>
      <c r="AEC9" s="56"/>
      <c r="AED9" s="56"/>
      <c r="AEE9" s="56"/>
      <c r="AEF9" s="56"/>
      <c r="AEG9" s="56"/>
      <c r="AEH9" s="56"/>
      <c r="AEI9" s="56"/>
      <c r="AEJ9" s="56"/>
      <c r="AEK9" s="56"/>
      <c r="AEL9" s="56"/>
      <c r="AEM9" s="56"/>
      <c r="AEN9" s="56"/>
      <c r="AEO9" s="56"/>
      <c r="AEP9" s="56"/>
      <c r="AEQ9" s="56"/>
      <c r="AER9" s="56"/>
      <c r="AES9" s="56"/>
      <c r="AET9" s="56"/>
      <c r="AEU9" s="56"/>
      <c r="AEV9" s="56"/>
      <c r="AEW9" s="56"/>
      <c r="AEX9" s="56"/>
      <c r="AEY9" s="56"/>
      <c r="AEZ9" s="56"/>
      <c r="AFA9" s="56"/>
      <c r="AFB9" s="56"/>
      <c r="AFC9" s="56"/>
      <c r="AFD9" s="56"/>
      <c r="AFE9" s="56"/>
      <c r="AFF9" s="56"/>
      <c r="AFG9" s="56"/>
      <c r="AFH9" s="56"/>
      <c r="AFI9" s="56"/>
      <c r="AFJ9" s="56"/>
      <c r="AFK9" s="56"/>
      <c r="AFL9" s="56"/>
      <c r="AFM9" s="56"/>
      <c r="AFN9" s="56"/>
      <c r="AFO9" s="56"/>
      <c r="AFP9" s="56"/>
      <c r="AFQ9" s="56"/>
      <c r="AFR9" s="56"/>
      <c r="AFS9" s="56"/>
      <c r="AFT9" s="56"/>
      <c r="AFU9" s="56"/>
      <c r="AFV9" s="56"/>
      <c r="AFW9" s="56"/>
      <c r="AFX9" s="56"/>
      <c r="AFY9" s="56"/>
      <c r="AFZ9" s="56"/>
      <c r="AGA9" s="56"/>
      <c r="AGB9" s="56"/>
      <c r="AGC9" s="56"/>
      <c r="AGD9" s="56"/>
      <c r="AGE9" s="56"/>
      <c r="AGF9" s="56"/>
      <c r="AGG9" s="56"/>
      <c r="AGH9" s="56"/>
      <c r="AGI9" s="56"/>
      <c r="AGJ9" s="56"/>
      <c r="AGK9" s="56"/>
      <c r="AGL9" s="56"/>
      <c r="AGM9" s="56"/>
      <c r="AGN9" s="56"/>
      <c r="AGO9" s="56"/>
      <c r="AGP9" s="56"/>
      <c r="AGQ9" s="56"/>
      <c r="AGR9" s="56"/>
      <c r="AGS9" s="56"/>
      <c r="AGT9" s="56"/>
      <c r="AGU9" s="56"/>
      <c r="AGV9" s="56"/>
      <c r="AGW9" s="56"/>
      <c r="AGX9" s="56"/>
      <c r="AGY9" s="56"/>
      <c r="AGZ9" s="56"/>
      <c r="AHA9" s="56"/>
      <c r="AHB9" s="56"/>
      <c r="AHC9" s="56"/>
      <c r="AHD9" s="56"/>
      <c r="AHE9" s="56"/>
      <c r="AHF9" s="56"/>
      <c r="AHG9" s="56"/>
      <c r="AHH9" s="56"/>
      <c r="AHI9" s="56"/>
      <c r="AHJ9" s="56"/>
      <c r="AHK9" s="56"/>
      <c r="AHL9" s="56"/>
      <c r="AHM9" s="56"/>
      <c r="AHN9" s="56"/>
      <c r="AHO9" s="56"/>
      <c r="AHP9" s="56"/>
      <c r="AHQ9" s="56"/>
      <c r="AHR9" s="56"/>
      <c r="AHS9" s="56"/>
      <c r="AHT9" s="56"/>
      <c r="AHU9" s="56"/>
      <c r="AHV9" s="56"/>
      <c r="AHW9" s="56"/>
      <c r="AHX9" s="56"/>
      <c r="AHY9" s="56"/>
      <c r="AHZ9" s="56"/>
      <c r="AIA9" s="56"/>
      <c r="AIB9" s="56"/>
      <c r="AIC9" s="56"/>
      <c r="AID9" s="56"/>
      <c r="AIE9" s="56"/>
      <c r="AIF9" s="56"/>
      <c r="AIG9" s="56"/>
      <c r="AIH9" s="56"/>
      <c r="AII9" s="56"/>
      <c r="AIJ9" s="56"/>
      <c r="AIK9" s="56"/>
      <c r="AIL9" s="56"/>
      <c r="AIM9" s="56"/>
      <c r="AIN9" s="56"/>
      <c r="AIO9" s="56"/>
      <c r="AIP9" s="56"/>
      <c r="AIQ9" s="56"/>
      <c r="AIR9" s="56"/>
      <c r="AIS9" s="56"/>
      <c r="AIT9" s="56"/>
      <c r="AIU9" s="56"/>
      <c r="AIV9" s="56"/>
      <c r="AIW9" s="56"/>
      <c r="AIX9" s="56"/>
      <c r="AIY9" s="56"/>
      <c r="AIZ9" s="56"/>
      <c r="AJA9" s="56"/>
      <c r="AJB9" s="56"/>
      <c r="AJC9" s="56"/>
      <c r="AJD9" s="56"/>
      <c r="AJE9" s="56"/>
      <c r="AJF9" s="56"/>
      <c r="AJG9" s="56"/>
      <c r="AJH9" s="56"/>
      <c r="AJI9" s="56"/>
      <c r="AJJ9" s="56"/>
      <c r="AJK9" s="56"/>
      <c r="AJL9" s="56"/>
      <c r="AJM9" s="56"/>
      <c r="AJN9" s="56"/>
      <c r="AJO9" s="56"/>
      <c r="AJP9" s="56"/>
      <c r="AJQ9" s="56"/>
      <c r="AJR9" s="56"/>
      <c r="AJS9" s="56"/>
      <c r="AJT9" s="56"/>
      <c r="AJU9" s="56"/>
      <c r="AJV9" s="56"/>
      <c r="AJW9" s="56"/>
      <c r="AJX9" s="56"/>
      <c r="AJY9" s="56"/>
      <c r="AJZ9" s="56"/>
      <c r="AKA9" s="56"/>
      <c r="AKB9" s="56"/>
      <c r="AKC9" s="56"/>
      <c r="AKD9" s="56"/>
      <c r="AKE9" s="56"/>
      <c r="AKF9" s="56"/>
      <c r="AKG9" s="56"/>
      <c r="AKH9" s="56"/>
      <c r="AKI9" s="56"/>
      <c r="AKJ9" s="56"/>
      <c r="AKK9" s="56"/>
      <c r="AKL9" s="56"/>
      <c r="AKM9" s="56"/>
      <c r="AKN9" s="56"/>
      <c r="AKO9" s="56"/>
      <c r="AKP9" s="56"/>
      <c r="AKQ9" s="56"/>
      <c r="AKR9" s="56"/>
      <c r="AKS9" s="56"/>
      <c r="AKT9" s="56"/>
      <c r="AKU9" s="56"/>
      <c r="AKV9" s="56"/>
      <c r="AKW9" s="56"/>
      <c r="AKX9" s="56"/>
      <c r="AKY9" s="56"/>
      <c r="AKZ9" s="56"/>
      <c r="ALA9" s="56"/>
      <c r="ALB9" s="56"/>
      <c r="ALC9" s="56"/>
      <c r="ALD9" s="56"/>
      <c r="ALE9" s="56"/>
      <c r="ALF9" s="56"/>
      <c r="ALG9" s="56"/>
      <c r="ALH9" s="56"/>
      <c r="ALI9" s="56"/>
      <c r="ALJ9" s="56"/>
      <c r="ALK9" s="56"/>
      <c r="ALL9" s="56"/>
      <c r="ALM9" s="56"/>
      <c r="ALN9" s="56"/>
      <c r="ALO9" s="56"/>
      <c r="ALP9" s="56"/>
      <c r="ALQ9" s="56"/>
      <c r="ALR9" s="56"/>
      <c r="ALS9" s="56"/>
      <c r="ALT9" s="56"/>
      <c r="ALU9" s="56"/>
      <c r="ALV9" s="56"/>
      <c r="ALW9" s="56"/>
      <c r="ALX9" s="56"/>
      <c r="ALY9" s="56"/>
      <c r="ALZ9" s="56"/>
      <c r="AMA9" s="56"/>
      <c r="AMB9" s="56"/>
      <c r="AMC9" s="56"/>
      <c r="AMD9" s="56"/>
      <c r="AME9" s="56"/>
      <c r="AMF9" s="56"/>
      <c r="AMG9" s="56"/>
      <c r="AMH9" s="56"/>
      <c r="AMI9" s="56"/>
      <c r="AMJ9" s="56"/>
    </row>
    <row r="10" spans="2:1024" s="55" customFormat="1" thickBot="1">
      <c r="B10" s="110">
        <v>7</v>
      </c>
      <c r="C10" s="99" t="s">
        <v>111</v>
      </c>
      <c r="D10" s="100"/>
      <c r="E10" s="101" t="s">
        <v>135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  <c r="WW10" s="56"/>
      <c r="WX10" s="56"/>
      <c r="WY10" s="56"/>
      <c r="WZ10" s="56"/>
      <c r="XA10" s="56"/>
      <c r="XB10" s="56"/>
      <c r="XC10" s="56"/>
      <c r="XD10" s="56"/>
      <c r="XE10" s="56"/>
      <c r="XF10" s="56"/>
      <c r="XG10" s="56"/>
      <c r="XH10" s="56"/>
      <c r="XI10" s="56"/>
      <c r="XJ10" s="56"/>
      <c r="XK10" s="56"/>
      <c r="XL10" s="56"/>
      <c r="XM10" s="56"/>
      <c r="XN10" s="56"/>
      <c r="XO10" s="56"/>
      <c r="XP10" s="56"/>
      <c r="XQ10" s="56"/>
      <c r="XR10" s="56"/>
      <c r="XS10" s="56"/>
      <c r="XT10" s="56"/>
      <c r="XU10" s="56"/>
      <c r="XV10" s="56"/>
      <c r="XW10" s="56"/>
      <c r="XX10" s="56"/>
      <c r="XY10" s="56"/>
      <c r="XZ10" s="56"/>
      <c r="YA10" s="56"/>
      <c r="YB10" s="56"/>
      <c r="YC10" s="56"/>
      <c r="YD10" s="56"/>
      <c r="YE10" s="56"/>
      <c r="YF10" s="56"/>
      <c r="YG10" s="56"/>
      <c r="YH10" s="56"/>
      <c r="YI10" s="56"/>
      <c r="YJ10" s="56"/>
      <c r="YK10" s="56"/>
      <c r="YL10" s="56"/>
      <c r="YM10" s="56"/>
      <c r="YN10" s="56"/>
      <c r="YO10" s="56"/>
      <c r="YP10" s="56"/>
      <c r="YQ10" s="56"/>
      <c r="YR10" s="56"/>
      <c r="YS10" s="56"/>
      <c r="YT10" s="56"/>
      <c r="YU10" s="56"/>
      <c r="YV10" s="56"/>
      <c r="YW10" s="56"/>
      <c r="YX10" s="56"/>
      <c r="YY10" s="56"/>
      <c r="YZ10" s="56"/>
      <c r="ZA10" s="56"/>
      <c r="ZB10" s="56"/>
      <c r="ZC10" s="56"/>
      <c r="ZD10" s="56"/>
      <c r="ZE10" s="56"/>
      <c r="ZF10" s="56"/>
      <c r="ZG10" s="56"/>
      <c r="ZH10" s="56"/>
      <c r="ZI10" s="56"/>
      <c r="ZJ10" s="56"/>
      <c r="ZK10" s="56"/>
      <c r="ZL10" s="56"/>
      <c r="ZM10" s="56"/>
      <c r="ZN10" s="56"/>
      <c r="ZO10" s="56"/>
      <c r="ZP10" s="56"/>
      <c r="ZQ10" s="56"/>
      <c r="ZR10" s="56"/>
      <c r="ZS10" s="56"/>
      <c r="ZT10" s="56"/>
      <c r="ZU10" s="56"/>
      <c r="ZV10" s="56"/>
      <c r="ZW10" s="56"/>
      <c r="ZX10" s="56"/>
      <c r="ZY10" s="56"/>
      <c r="ZZ10" s="56"/>
      <c r="AAA10" s="56"/>
      <c r="AAB10" s="56"/>
      <c r="AAC10" s="56"/>
      <c r="AAD10" s="56"/>
      <c r="AAE10" s="56"/>
      <c r="AAF10" s="56"/>
      <c r="AAG10" s="56"/>
      <c r="AAH10" s="56"/>
      <c r="AAI10" s="56"/>
      <c r="AAJ10" s="56"/>
      <c r="AAK10" s="56"/>
      <c r="AAL10" s="56"/>
      <c r="AAM10" s="56"/>
      <c r="AAN10" s="56"/>
      <c r="AAO10" s="56"/>
      <c r="AAP10" s="56"/>
      <c r="AAQ10" s="56"/>
      <c r="AAR10" s="56"/>
      <c r="AAS10" s="56"/>
      <c r="AAT10" s="56"/>
      <c r="AAU10" s="56"/>
      <c r="AAV10" s="56"/>
      <c r="AAW10" s="56"/>
      <c r="AAX10" s="56"/>
      <c r="AAY10" s="56"/>
      <c r="AAZ10" s="56"/>
      <c r="ABA10" s="56"/>
      <c r="ABB10" s="56"/>
      <c r="ABC10" s="56"/>
      <c r="ABD10" s="56"/>
      <c r="ABE10" s="56"/>
      <c r="ABF10" s="56"/>
      <c r="ABG10" s="56"/>
      <c r="ABH10" s="56"/>
      <c r="ABI10" s="56"/>
      <c r="ABJ10" s="56"/>
      <c r="ABK10" s="56"/>
      <c r="ABL10" s="56"/>
      <c r="ABM10" s="56"/>
      <c r="ABN10" s="56"/>
      <c r="ABO10" s="56"/>
      <c r="ABP10" s="56"/>
      <c r="ABQ10" s="56"/>
      <c r="ABR10" s="56"/>
      <c r="ABS10" s="56"/>
      <c r="ABT10" s="56"/>
      <c r="ABU10" s="56"/>
      <c r="ABV10" s="56"/>
      <c r="ABW10" s="56"/>
      <c r="ABX10" s="56"/>
      <c r="ABY10" s="56"/>
      <c r="ABZ10" s="56"/>
      <c r="ACA10" s="56"/>
      <c r="ACB10" s="56"/>
      <c r="ACC10" s="56"/>
      <c r="ACD10" s="56"/>
      <c r="ACE10" s="56"/>
      <c r="ACF10" s="56"/>
      <c r="ACG10" s="56"/>
      <c r="ACH10" s="56"/>
      <c r="ACI10" s="56"/>
      <c r="ACJ10" s="56"/>
      <c r="ACK10" s="56"/>
      <c r="ACL10" s="56"/>
      <c r="ACM10" s="56"/>
      <c r="ACN10" s="56"/>
      <c r="ACO10" s="56"/>
      <c r="ACP10" s="56"/>
      <c r="ACQ10" s="56"/>
      <c r="ACR10" s="56"/>
      <c r="ACS10" s="56"/>
      <c r="ACT10" s="56"/>
      <c r="ACU10" s="56"/>
      <c r="ACV10" s="56"/>
      <c r="ACW10" s="56"/>
      <c r="ACX10" s="56"/>
      <c r="ACY10" s="56"/>
      <c r="ACZ10" s="56"/>
      <c r="ADA10" s="56"/>
      <c r="ADB10" s="56"/>
      <c r="ADC10" s="56"/>
      <c r="ADD10" s="56"/>
      <c r="ADE10" s="56"/>
      <c r="ADF10" s="56"/>
      <c r="ADG10" s="56"/>
      <c r="ADH10" s="56"/>
      <c r="ADI10" s="56"/>
      <c r="ADJ10" s="56"/>
      <c r="ADK10" s="56"/>
      <c r="ADL10" s="56"/>
      <c r="ADM10" s="56"/>
      <c r="ADN10" s="56"/>
      <c r="ADO10" s="56"/>
      <c r="ADP10" s="56"/>
      <c r="ADQ10" s="56"/>
      <c r="ADR10" s="56"/>
      <c r="ADS10" s="56"/>
      <c r="ADT10" s="56"/>
      <c r="ADU10" s="56"/>
      <c r="ADV10" s="56"/>
      <c r="ADW10" s="56"/>
      <c r="ADX10" s="56"/>
      <c r="ADY10" s="56"/>
      <c r="ADZ10" s="56"/>
      <c r="AEA10" s="56"/>
      <c r="AEB10" s="56"/>
      <c r="AEC10" s="56"/>
      <c r="AED10" s="56"/>
      <c r="AEE10" s="56"/>
      <c r="AEF10" s="56"/>
      <c r="AEG10" s="56"/>
      <c r="AEH10" s="56"/>
      <c r="AEI10" s="56"/>
      <c r="AEJ10" s="56"/>
      <c r="AEK10" s="56"/>
      <c r="AEL10" s="56"/>
      <c r="AEM10" s="56"/>
      <c r="AEN10" s="56"/>
      <c r="AEO10" s="56"/>
      <c r="AEP10" s="56"/>
      <c r="AEQ10" s="56"/>
      <c r="AER10" s="56"/>
      <c r="AES10" s="56"/>
      <c r="AET10" s="56"/>
      <c r="AEU10" s="56"/>
      <c r="AEV10" s="56"/>
      <c r="AEW10" s="56"/>
      <c r="AEX10" s="56"/>
      <c r="AEY10" s="56"/>
      <c r="AEZ10" s="56"/>
      <c r="AFA10" s="56"/>
      <c r="AFB10" s="56"/>
      <c r="AFC10" s="56"/>
      <c r="AFD10" s="56"/>
      <c r="AFE10" s="56"/>
      <c r="AFF10" s="56"/>
      <c r="AFG10" s="56"/>
      <c r="AFH10" s="56"/>
      <c r="AFI10" s="56"/>
      <c r="AFJ10" s="56"/>
      <c r="AFK10" s="56"/>
      <c r="AFL10" s="56"/>
      <c r="AFM10" s="56"/>
      <c r="AFN10" s="56"/>
      <c r="AFO10" s="56"/>
      <c r="AFP10" s="56"/>
      <c r="AFQ10" s="56"/>
      <c r="AFR10" s="56"/>
      <c r="AFS10" s="56"/>
      <c r="AFT10" s="56"/>
      <c r="AFU10" s="56"/>
      <c r="AFV10" s="56"/>
      <c r="AFW10" s="56"/>
      <c r="AFX10" s="56"/>
      <c r="AFY10" s="56"/>
      <c r="AFZ10" s="56"/>
      <c r="AGA10" s="56"/>
      <c r="AGB10" s="56"/>
      <c r="AGC10" s="56"/>
      <c r="AGD10" s="56"/>
      <c r="AGE10" s="56"/>
      <c r="AGF10" s="56"/>
      <c r="AGG10" s="56"/>
      <c r="AGH10" s="56"/>
      <c r="AGI10" s="56"/>
      <c r="AGJ10" s="56"/>
      <c r="AGK10" s="56"/>
      <c r="AGL10" s="56"/>
      <c r="AGM10" s="56"/>
      <c r="AGN10" s="56"/>
      <c r="AGO10" s="56"/>
      <c r="AGP10" s="56"/>
      <c r="AGQ10" s="56"/>
      <c r="AGR10" s="56"/>
      <c r="AGS10" s="56"/>
      <c r="AGT10" s="56"/>
      <c r="AGU10" s="56"/>
      <c r="AGV10" s="56"/>
      <c r="AGW10" s="56"/>
      <c r="AGX10" s="56"/>
      <c r="AGY10" s="56"/>
      <c r="AGZ10" s="56"/>
      <c r="AHA10" s="56"/>
      <c r="AHB10" s="56"/>
      <c r="AHC10" s="56"/>
      <c r="AHD10" s="56"/>
      <c r="AHE10" s="56"/>
      <c r="AHF10" s="56"/>
      <c r="AHG10" s="56"/>
      <c r="AHH10" s="56"/>
      <c r="AHI10" s="56"/>
      <c r="AHJ10" s="56"/>
      <c r="AHK10" s="56"/>
      <c r="AHL10" s="56"/>
      <c r="AHM10" s="56"/>
      <c r="AHN10" s="56"/>
      <c r="AHO10" s="56"/>
      <c r="AHP10" s="56"/>
      <c r="AHQ10" s="56"/>
      <c r="AHR10" s="56"/>
      <c r="AHS10" s="56"/>
      <c r="AHT10" s="56"/>
      <c r="AHU10" s="56"/>
      <c r="AHV10" s="56"/>
      <c r="AHW10" s="56"/>
      <c r="AHX10" s="56"/>
      <c r="AHY10" s="56"/>
      <c r="AHZ10" s="56"/>
      <c r="AIA10" s="56"/>
      <c r="AIB10" s="56"/>
      <c r="AIC10" s="56"/>
      <c r="AID10" s="56"/>
      <c r="AIE10" s="56"/>
      <c r="AIF10" s="56"/>
      <c r="AIG10" s="56"/>
      <c r="AIH10" s="56"/>
      <c r="AII10" s="56"/>
      <c r="AIJ10" s="56"/>
      <c r="AIK10" s="56"/>
      <c r="AIL10" s="56"/>
      <c r="AIM10" s="56"/>
      <c r="AIN10" s="56"/>
      <c r="AIO10" s="56"/>
      <c r="AIP10" s="56"/>
      <c r="AIQ10" s="56"/>
      <c r="AIR10" s="56"/>
      <c r="AIS10" s="56"/>
      <c r="AIT10" s="56"/>
      <c r="AIU10" s="56"/>
      <c r="AIV10" s="56"/>
      <c r="AIW10" s="56"/>
      <c r="AIX10" s="56"/>
      <c r="AIY10" s="56"/>
      <c r="AIZ10" s="56"/>
      <c r="AJA10" s="56"/>
      <c r="AJB10" s="56"/>
      <c r="AJC10" s="56"/>
      <c r="AJD10" s="56"/>
      <c r="AJE10" s="56"/>
      <c r="AJF10" s="56"/>
      <c r="AJG10" s="56"/>
      <c r="AJH10" s="56"/>
      <c r="AJI10" s="56"/>
      <c r="AJJ10" s="56"/>
      <c r="AJK10" s="56"/>
      <c r="AJL10" s="56"/>
      <c r="AJM10" s="56"/>
      <c r="AJN10" s="56"/>
      <c r="AJO10" s="56"/>
      <c r="AJP10" s="56"/>
      <c r="AJQ10" s="56"/>
      <c r="AJR10" s="56"/>
      <c r="AJS10" s="56"/>
      <c r="AJT10" s="56"/>
      <c r="AJU10" s="56"/>
      <c r="AJV10" s="56"/>
      <c r="AJW10" s="56"/>
      <c r="AJX10" s="56"/>
      <c r="AJY10" s="56"/>
      <c r="AJZ10" s="56"/>
      <c r="AKA10" s="56"/>
      <c r="AKB10" s="56"/>
      <c r="AKC10" s="56"/>
      <c r="AKD10" s="56"/>
      <c r="AKE10" s="56"/>
      <c r="AKF10" s="56"/>
      <c r="AKG10" s="56"/>
      <c r="AKH10" s="56"/>
      <c r="AKI10" s="56"/>
      <c r="AKJ10" s="56"/>
      <c r="AKK10" s="56"/>
      <c r="AKL10" s="56"/>
      <c r="AKM10" s="56"/>
      <c r="AKN10" s="56"/>
      <c r="AKO10" s="56"/>
      <c r="AKP10" s="56"/>
      <c r="AKQ10" s="56"/>
      <c r="AKR10" s="56"/>
      <c r="AKS10" s="56"/>
      <c r="AKT10" s="56"/>
      <c r="AKU10" s="56"/>
      <c r="AKV10" s="56"/>
      <c r="AKW10" s="56"/>
      <c r="AKX10" s="56"/>
      <c r="AKY10" s="56"/>
      <c r="AKZ10" s="56"/>
      <c r="ALA10" s="56"/>
      <c r="ALB10" s="56"/>
      <c r="ALC10" s="56"/>
      <c r="ALD10" s="56"/>
      <c r="ALE10" s="56"/>
      <c r="ALF10" s="56"/>
      <c r="ALG10" s="56"/>
      <c r="ALH10" s="56"/>
      <c r="ALI10" s="56"/>
      <c r="ALJ10" s="56"/>
      <c r="ALK10" s="56"/>
      <c r="ALL10" s="56"/>
      <c r="ALM10" s="56"/>
      <c r="ALN10" s="56"/>
      <c r="ALO10" s="56"/>
      <c r="ALP10" s="56"/>
      <c r="ALQ10" s="56"/>
      <c r="ALR10" s="56"/>
      <c r="ALS10" s="56"/>
      <c r="ALT10" s="56"/>
      <c r="ALU10" s="56"/>
      <c r="ALV10" s="56"/>
      <c r="ALW10" s="56"/>
      <c r="ALX10" s="56"/>
      <c r="ALY10" s="56"/>
      <c r="ALZ10" s="56"/>
      <c r="AMA10" s="56"/>
      <c r="AMB10" s="56"/>
      <c r="AMC10" s="56"/>
      <c r="AMD10" s="56"/>
      <c r="AME10" s="56"/>
      <c r="AMF10" s="56"/>
      <c r="AMG10" s="56"/>
      <c r="AMH10" s="56"/>
      <c r="AMI10" s="56"/>
      <c r="AMJ10" s="56"/>
    </row>
    <row r="11" spans="2:1024" s="55" customFormat="1" thickBot="1">
      <c r="B11" s="110">
        <v>8</v>
      </c>
      <c r="C11" s="103" t="s">
        <v>112</v>
      </c>
      <c r="D11" s="104"/>
      <c r="E11" s="102">
        <v>2622.4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6"/>
      <c r="JT11" s="56"/>
      <c r="JU11" s="56"/>
      <c r="JV11" s="56"/>
      <c r="JW11" s="56"/>
      <c r="JX11" s="56"/>
      <c r="JY11" s="56"/>
      <c r="JZ11" s="56"/>
      <c r="KA11" s="56"/>
      <c r="KB11" s="56"/>
      <c r="KC11" s="56"/>
      <c r="KD11" s="56"/>
      <c r="KE11" s="56"/>
      <c r="KF11" s="56"/>
      <c r="KG11" s="56"/>
      <c r="KH11" s="56"/>
      <c r="KI11" s="56"/>
      <c r="KJ11" s="56"/>
      <c r="KK11" s="56"/>
      <c r="KL11" s="56"/>
      <c r="KM11" s="56"/>
      <c r="KN11" s="56"/>
      <c r="KO11" s="56"/>
      <c r="KP11" s="56"/>
      <c r="KQ11" s="56"/>
      <c r="KR11" s="56"/>
      <c r="KS11" s="56"/>
      <c r="KT11" s="56"/>
      <c r="KU11" s="56"/>
      <c r="KV11" s="56"/>
      <c r="KW11" s="56"/>
      <c r="KX11" s="56"/>
      <c r="KY11" s="56"/>
      <c r="KZ11" s="56"/>
      <c r="LA11" s="56"/>
      <c r="LB11" s="56"/>
      <c r="LC11" s="56"/>
      <c r="LD11" s="56"/>
      <c r="LE11" s="56"/>
      <c r="LF11" s="56"/>
      <c r="LG11" s="56"/>
      <c r="LH11" s="56"/>
      <c r="LI11" s="56"/>
      <c r="LJ11" s="56"/>
      <c r="LK11" s="56"/>
      <c r="LL11" s="56"/>
      <c r="LM11" s="56"/>
      <c r="LN11" s="56"/>
      <c r="LO11" s="56"/>
      <c r="LP11" s="56"/>
      <c r="LQ11" s="56"/>
      <c r="LR11" s="56"/>
      <c r="LS11" s="56"/>
      <c r="LT11" s="56"/>
      <c r="LU11" s="56"/>
      <c r="LV11" s="56"/>
      <c r="LW11" s="56"/>
      <c r="LX11" s="56"/>
      <c r="LY11" s="56"/>
      <c r="LZ11" s="56"/>
      <c r="MA11" s="56"/>
      <c r="MB11" s="56"/>
      <c r="MC11" s="56"/>
      <c r="MD11" s="56"/>
      <c r="ME11" s="56"/>
      <c r="MF11" s="56"/>
      <c r="MG11" s="56"/>
      <c r="MH11" s="56"/>
      <c r="MI11" s="56"/>
      <c r="MJ11" s="56"/>
      <c r="MK11" s="56"/>
      <c r="ML11" s="56"/>
      <c r="MM11" s="56"/>
      <c r="MN11" s="56"/>
      <c r="MO11" s="56"/>
      <c r="MP11" s="56"/>
      <c r="MQ11" s="56"/>
      <c r="MR11" s="56"/>
      <c r="MS11" s="56"/>
      <c r="MT11" s="56"/>
      <c r="MU11" s="56"/>
      <c r="MV11" s="56"/>
      <c r="MW11" s="56"/>
      <c r="MX11" s="56"/>
      <c r="MY11" s="56"/>
      <c r="MZ11" s="56"/>
      <c r="NA11" s="56"/>
      <c r="NB11" s="56"/>
      <c r="NC11" s="56"/>
      <c r="ND11" s="56"/>
      <c r="NE11" s="56"/>
      <c r="NF11" s="56"/>
      <c r="NG11" s="56"/>
      <c r="NH11" s="56"/>
      <c r="NI11" s="56"/>
      <c r="NJ11" s="56"/>
      <c r="NK11" s="56"/>
      <c r="NL11" s="56"/>
      <c r="NM11" s="56"/>
      <c r="NN11" s="56"/>
      <c r="NO11" s="56"/>
      <c r="NP11" s="56"/>
      <c r="NQ11" s="56"/>
      <c r="NR11" s="56"/>
      <c r="NS11" s="56"/>
      <c r="NT11" s="56"/>
      <c r="NU11" s="56"/>
      <c r="NV11" s="56"/>
      <c r="NW11" s="56"/>
      <c r="NX11" s="56"/>
      <c r="NY11" s="56"/>
      <c r="NZ11" s="56"/>
      <c r="OA11" s="56"/>
      <c r="OB11" s="56"/>
      <c r="OC11" s="56"/>
      <c r="OD11" s="56"/>
      <c r="OE11" s="56"/>
      <c r="OF11" s="56"/>
      <c r="OG11" s="56"/>
      <c r="OH11" s="56"/>
      <c r="OI11" s="56"/>
      <c r="OJ11" s="56"/>
      <c r="OK11" s="56"/>
      <c r="OL11" s="56"/>
      <c r="OM11" s="56"/>
      <c r="ON11" s="56"/>
      <c r="OO11" s="56"/>
      <c r="OP11" s="56"/>
      <c r="OQ11" s="56"/>
      <c r="OR11" s="56"/>
      <c r="OS11" s="56"/>
      <c r="OT11" s="56"/>
      <c r="OU11" s="56"/>
      <c r="OV11" s="56"/>
      <c r="OW11" s="56"/>
      <c r="OX11" s="56"/>
      <c r="OY11" s="56"/>
      <c r="OZ11" s="56"/>
      <c r="PA11" s="56"/>
      <c r="PB11" s="56"/>
      <c r="PC11" s="56"/>
      <c r="PD11" s="56"/>
      <c r="PE11" s="56"/>
      <c r="PF11" s="56"/>
      <c r="PG11" s="56"/>
      <c r="PH11" s="56"/>
      <c r="PI11" s="56"/>
      <c r="PJ11" s="56"/>
      <c r="PK11" s="56"/>
      <c r="PL11" s="56"/>
      <c r="PM11" s="56"/>
      <c r="PN11" s="56"/>
      <c r="PO11" s="56"/>
      <c r="PP11" s="56"/>
      <c r="PQ11" s="56"/>
      <c r="PR11" s="56"/>
      <c r="PS11" s="56"/>
      <c r="PT11" s="56"/>
      <c r="PU11" s="56"/>
      <c r="PV11" s="56"/>
      <c r="PW11" s="56"/>
      <c r="PX11" s="56"/>
      <c r="PY11" s="56"/>
      <c r="PZ11" s="56"/>
      <c r="QA11" s="56"/>
      <c r="QB11" s="56"/>
      <c r="QC11" s="56"/>
      <c r="QD11" s="56"/>
      <c r="QE11" s="56"/>
      <c r="QF11" s="56"/>
      <c r="QG11" s="56"/>
      <c r="QH11" s="56"/>
      <c r="QI11" s="56"/>
      <c r="QJ11" s="56"/>
      <c r="QK11" s="56"/>
      <c r="QL11" s="56"/>
      <c r="QM11" s="56"/>
      <c r="QN11" s="56"/>
      <c r="QO11" s="56"/>
      <c r="QP11" s="56"/>
      <c r="QQ11" s="56"/>
      <c r="QR11" s="56"/>
      <c r="QS11" s="56"/>
      <c r="QT11" s="56"/>
      <c r="QU11" s="56"/>
      <c r="QV11" s="56"/>
      <c r="QW11" s="56"/>
      <c r="QX11" s="56"/>
      <c r="QY11" s="56"/>
      <c r="QZ11" s="56"/>
      <c r="RA11" s="56"/>
      <c r="RB11" s="56"/>
      <c r="RC11" s="56"/>
      <c r="RD11" s="56"/>
      <c r="RE11" s="56"/>
      <c r="RF11" s="56"/>
      <c r="RG11" s="56"/>
      <c r="RH11" s="56"/>
      <c r="RI11" s="56"/>
      <c r="RJ11" s="56"/>
      <c r="RK11" s="56"/>
      <c r="RL11" s="56"/>
      <c r="RM11" s="56"/>
      <c r="RN11" s="56"/>
      <c r="RO11" s="56"/>
      <c r="RP11" s="56"/>
      <c r="RQ11" s="56"/>
      <c r="RR11" s="56"/>
      <c r="RS11" s="56"/>
      <c r="RT11" s="56"/>
      <c r="RU11" s="56"/>
      <c r="RV11" s="56"/>
      <c r="RW11" s="56"/>
      <c r="RX11" s="56"/>
      <c r="RY11" s="56"/>
      <c r="RZ11" s="56"/>
      <c r="SA11" s="56"/>
      <c r="SB11" s="56"/>
      <c r="SC11" s="56"/>
      <c r="SD11" s="56"/>
      <c r="SE11" s="56"/>
      <c r="SF11" s="56"/>
      <c r="SG11" s="56"/>
      <c r="SH11" s="56"/>
      <c r="SI11" s="56"/>
      <c r="SJ11" s="56"/>
      <c r="SK11" s="56"/>
      <c r="SL11" s="56"/>
      <c r="SM11" s="56"/>
      <c r="SN11" s="56"/>
      <c r="SO11" s="56"/>
      <c r="SP11" s="56"/>
      <c r="SQ11" s="56"/>
      <c r="SR11" s="56"/>
      <c r="SS11" s="56"/>
      <c r="ST11" s="56"/>
      <c r="SU11" s="56"/>
      <c r="SV11" s="56"/>
      <c r="SW11" s="56"/>
      <c r="SX11" s="56"/>
      <c r="SY11" s="56"/>
      <c r="SZ11" s="56"/>
      <c r="TA11" s="56"/>
      <c r="TB11" s="56"/>
      <c r="TC11" s="56"/>
      <c r="TD11" s="56"/>
      <c r="TE11" s="56"/>
      <c r="TF11" s="56"/>
      <c r="TG11" s="56"/>
      <c r="TH11" s="56"/>
      <c r="TI11" s="56"/>
      <c r="TJ11" s="56"/>
      <c r="TK11" s="56"/>
      <c r="TL11" s="56"/>
      <c r="TM11" s="56"/>
      <c r="TN11" s="56"/>
      <c r="TO11" s="56"/>
      <c r="TP11" s="56"/>
      <c r="TQ11" s="56"/>
      <c r="TR11" s="56"/>
      <c r="TS11" s="56"/>
      <c r="TT11" s="56"/>
      <c r="TU11" s="56"/>
      <c r="TV11" s="56"/>
      <c r="TW11" s="56"/>
      <c r="TX11" s="56"/>
      <c r="TY11" s="56"/>
      <c r="TZ11" s="56"/>
      <c r="UA11" s="56"/>
      <c r="UB11" s="56"/>
      <c r="UC11" s="56"/>
      <c r="UD11" s="56"/>
      <c r="UE11" s="56"/>
      <c r="UF11" s="56"/>
      <c r="UG11" s="56"/>
      <c r="UH11" s="56"/>
      <c r="UI11" s="56"/>
      <c r="UJ11" s="56"/>
      <c r="UK11" s="56"/>
      <c r="UL11" s="56"/>
      <c r="UM11" s="56"/>
      <c r="UN11" s="56"/>
      <c r="UO11" s="56"/>
      <c r="UP11" s="56"/>
      <c r="UQ11" s="56"/>
      <c r="UR11" s="56"/>
      <c r="US11" s="56"/>
      <c r="UT11" s="56"/>
      <c r="UU11" s="56"/>
      <c r="UV11" s="56"/>
      <c r="UW11" s="56"/>
      <c r="UX11" s="56"/>
      <c r="UY11" s="56"/>
      <c r="UZ11" s="56"/>
      <c r="VA11" s="56"/>
      <c r="VB11" s="56"/>
      <c r="VC11" s="56"/>
      <c r="VD11" s="56"/>
      <c r="VE11" s="56"/>
      <c r="VF11" s="56"/>
      <c r="VG11" s="56"/>
      <c r="VH11" s="56"/>
      <c r="VI11" s="56"/>
      <c r="VJ11" s="56"/>
      <c r="VK11" s="56"/>
      <c r="VL11" s="56"/>
      <c r="VM11" s="56"/>
      <c r="VN11" s="56"/>
      <c r="VO11" s="56"/>
      <c r="VP11" s="56"/>
      <c r="VQ11" s="56"/>
      <c r="VR11" s="56"/>
      <c r="VS11" s="56"/>
      <c r="VT11" s="56"/>
      <c r="VU11" s="56"/>
      <c r="VV11" s="56"/>
      <c r="VW11" s="56"/>
      <c r="VX11" s="56"/>
      <c r="VY11" s="56"/>
      <c r="VZ11" s="56"/>
      <c r="WA11" s="56"/>
      <c r="WB11" s="56"/>
      <c r="WC11" s="56"/>
      <c r="WD11" s="56"/>
      <c r="WE11" s="56"/>
      <c r="WF11" s="56"/>
      <c r="WG11" s="56"/>
      <c r="WH11" s="56"/>
      <c r="WI11" s="56"/>
      <c r="WJ11" s="56"/>
      <c r="WK11" s="56"/>
      <c r="WL11" s="56"/>
      <c r="WM11" s="56"/>
      <c r="WN11" s="56"/>
      <c r="WO11" s="56"/>
      <c r="WP11" s="56"/>
      <c r="WQ11" s="56"/>
      <c r="WR11" s="56"/>
      <c r="WS11" s="56"/>
      <c r="WT11" s="56"/>
      <c r="WU11" s="56"/>
      <c r="WV11" s="56"/>
      <c r="WW11" s="56"/>
      <c r="WX11" s="56"/>
      <c r="WY11" s="56"/>
      <c r="WZ11" s="56"/>
      <c r="XA11" s="56"/>
      <c r="XB11" s="56"/>
      <c r="XC11" s="56"/>
      <c r="XD11" s="56"/>
      <c r="XE11" s="56"/>
      <c r="XF11" s="56"/>
      <c r="XG11" s="56"/>
      <c r="XH11" s="56"/>
      <c r="XI11" s="56"/>
      <c r="XJ11" s="56"/>
      <c r="XK11" s="56"/>
      <c r="XL11" s="56"/>
      <c r="XM11" s="56"/>
      <c r="XN11" s="56"/>
      <c r="XO11" s="56"/>
      <c r="XP11" s="56"/>
      <c r="XQ11" s="56"/>
      <c r="XR11" s="56"/>
      <c r="XS11" s="56"/>
      <c r="XT11" s="56"/>
      <c r="XU11" s="56"/>
      <c r="XV11" s="56"/>
      <c r="XW11" s="56"/>
      <c r="XX11" s="56"/>
      <c r="XY11" s="56"/>
      <c r="XZ11" s="56"/>
      <c r="YA11" s="56"/>
      <c r="YB11" s="56"/>
      <c r="YC11" s="56"/>
      <c r="YD11" s="56"/>
      <c r="YE11" s="56"/>
      <c r="YF11" s="56"/>
      <c r="YG11" s="56"/>
      <c r="YH11" s="56"/>
      <c r="YI11" s="56"/>
      <c r="YJ11" s="56"/>
      <c r="YK11" s="56"/>
      <c r="YL11" s="56"/>
      <c r="YM11" s="56"/>
      <c r="YN11" s="56"/>
      <c r="YO11" s="56"/>
      <c r="YP11" s="56"/>
      <c r="YQ11" s="56"/>
      <c r="YR11" s="56"/>
      <c r="YS11" s="56"/>
      <c r="YT11" s="56"/>
      <c r="YU11" s="56"/>
      <c r="YV11" s="56"/>
      <c r="YW11" s="56"/>
      <c r="YX11" s="56"/>
      <c r="YY11" s="56"/>
      <c r="YZ11" s="56"/>
      <c r="ZA11" s="56"/>
      <c r="ZB11" s="56"/>
      <c r="ZC11" s="56"/>
      <c r="ZD11" s="56"/>
      <c r="ZE11" s="56"/>
      <c r="ZF11" s="56"/>
      <c r="ZG11" s="56"/>
      <c r="ZH11" s="56"/>
      <c r="ZI11" s="56"/>
      <c r="ZJ11" s="56"/>
      <c r="ZK11" s="56"/>
      <c r="ZL11" s="56"/>
      <c r="ZM11" s="56"/>
      <c r="ZN11" s="56"/>
      <c r="ZO11" s="56"/>
      <c r="ZP11" s="56"/>
      <c r="ZQ11" s="56"/>
      <c r="ZR11" s="56"/>
      <c r="ZS11" s="56"/>
      <c r="ZT11" s="56"/>
      <c r="ZU11" s="56"/>
      <c r="ZV11" s="56"/>
      <c r="ZW11" s="56"/>
      <c r="ZX11" s="56"/>
      <c r="ZY11" s="56"/>
      <c r="ZZ11" s="56"/>
      <c r="AAA11" s="56"/>
      <c r="AAB11" s="56"/>
      <c r="AAC11" s="56"/>
      <c r="AAD11" s="56"/>
      <c r="AAE11" s="56"/>
      <c r="AAF11" s="56"/>
      <c r="AAG11" s="56"/>
      <c r="AAH11" s="56"/>
      <c r="AAI11" s="56"/>
      <c r="AAJ11" s="56"/>
      <c r="AAK11" s="56"/>
      <c r="AAL11" s="56"/>
      <c r="AAM11" s="56"/>
      <c r="AAN11" s="56"/>
      <c r="AAO11" s="56"/>
      <c r="AAP11" s="56"/>
      <c r="AAQ11" s="56"/>
      <c r="AAR11" s="56"/>
      <c r="AAS11" s="56"/>
      <c r="AAT11" s="56"/>
      <c r="AAU11" s="56"/>
      <c r="AAV11" s="56"/>
      <c r="AAW11" s="56"/>
      <c r="AAX11" s="56"/>
      <c r="AAY11" s="56"/>
      <c r="AAZ11" s="56"/>
      <c r="ABA11" s="56"/>
      <c r="ABB11" s="56"/>
      <c r="ABC11" s="56"/>
      <c r="ABD11" s="56"/>
      <c r="ABE11" s="56"/>
      <c r="ABF11" s="56"/>
      <c r="ABG11" s="56"/>
      <c r="ABH11" s="56"/>
      <c r="ABI11" s="56"/>
      <c r="ABJ11" s="56"/>
      <c r="ABK11" s="56"/>
      <c r="ABL11" s="56"/>
      <c r="ABM11" s="56"/>
      <c r="ABN11" s="56"/>
      <c r="ABO11" s="56"/>
      <c r="ABP11" s="56"/>
      <c r="ABQ11" s="56"/>
      <c r="ABR11" s="56"/>
      <c r="ABS11" s="56"/>
      <c r="ABT11" s="56"/>
      <c r="ABU11" s="56"/>
      <c r="ABV11" s="56"/>
      <c r="ABW11" s="56"/>
      <c r="ABX11" s="56"/>
      <c r="ABY11" s="56"/>
      <c r="ABZ11" s="56"/>
      <c r="ACA11" s="56"/>
      <c r="ACB11" s="56"/>
      <c r="ACC11" s="56"/>
      <c r="ACD11" s="56"/>
      <c r="ACE11" s="56"/>
      <c r="ACF11" s="56"/>
      <c r="ACG11" s="56"/>
      <c r="ACH11" s="56"/>
      <c r="ACI11" s="56"/>
      <c r="ACJ11" s="56"/>
      <c r="ACK11" s="56"/>
      <c r="ACL11" s="56"/>
      <c r="ACM11" s="56"/>
      <c r="ACN11" s="56"/>
      <c r="ACO11" s="56"/>
      <c r="ACP11" s="56"/>
      <c r="ACQ11" s="56"/>
      <c r="ACR11" s="56"/>
      <c r="ACS11" s="56"/>
      <c r="ACT11" s="56"/>
      <c r="ACU11" s="56"/>
      <c r="ACV11" s="56"/>
      <c r="ACW11" s="56"/>
      <c r="ACX11" s="56"/>
      <c r="ACY11" s="56"/>
      <c r="ACZ11" s="56"/>
      <c r="ADA11" s="56"/>
      <c r="ADB11" s="56"/>
      <c r="ADC11" s="56"/>
      <c r="ADD11" s="56"/>
      <c r="ADE11" s="56"/>
      <c r="ADF11" s="56"/>
      <c r="ADG11" s="56"/>
      <c r="ADH11" s="56"/>
      <c r="ADI11" s="56"/>
      <c r="ADJ11" s="56"/>
      <c r="ADK11" s="56"/>
      <c r="ADL11" s="56"/>
      <c r="ADM11" s="56"/>
      <c r="ADN11" s="56"/>
      <c r="ADO11" s="56"/>
      <c r="ADP11" s="56"/>
      <c r="ADQ11" s="56"/>
      <c r="ADR11" s="56"/>
      <c r="ADS11" s="56"/>
      <c r="ADT11" s="56"/>
      <c r="ADU11" s="56"/>
      <c r="ADV11" s="56"/>
      <c r="ADW11" s="56"/>
      <c r="ADX11" s="56"/>
      <c r="ADY11" s="56"/>
      <c r="ADZ11" s="56"/>
      <c r="AEA11" s="56"/>
      <c r="AEB11" s="56"/>
      <c r="AEC11" s="56"/>
      <c r="AED11" s="56"/>
      <c r="AEE11" s="56"/>
      <c r="AEF11" s="56"/>
      <c r="AEG11" s="56"/>
      <c r="AEH11" s="56"/>
      <c r="AEI11" s="56"/>
      <c r="AEJ11" s="56"/>
      <c r="AEK11" s="56"/>
      <c r="AEL11" s="56"/>
      <c r="AEM11" s="56"/>
      <c r="AEN11" s="56"/>
      <c r="AEO11" s="56"/>
      <c r="AEP11" s="56"/>
      <c r="AEQ11" s="56"/>
      <c r="AER11" s="56"/>
      <c r="AES11" s="56"/>
      <c r="AET11" s="56"/>
      <c r="AEU11" s="56"/>
      <c r="AEV11" s="56"/>
      <c r="AEW11" s="56"/>
      <c r="AEX11" s="56"/>
      <c r="AEY11" s="56"/>
      <c r="AEZ11" s="56"/>
      <c r="AFA11" s="56"/>
      <c r="AFB11" s="56"/>
      <c r="AFC11" s="56"/>
      <c r="AFD11" s="56"/>
      <c r="AFE11" s="56"/>
      <c r="AFF11" s="56"/>
      <c r="AFG11" s="56"/>
      <c r="AFH11" s="56"/>
      <c r="AFI11" s="56"/>
      <c r="AFJ11" s="56"/>
      <c r="AFK11" s="56"/>
      <c r="AFL11" s="56"/>
      <c r="AFM11" s="56"/>
      <c r="AFN11" s="56"/>
      <c r="AFO11" s="56"/>
      <c r="AFP11" s="56"/>
      <c r="AFQ11" s="56"/>
      <c r="AFR11" s="56"/>
      <c r="AFS11" s="56"/>
      <c r="AFT11" s="56"/>
      <c r="AFU11" s="56"/>
      <c r="AFV11" s="56"/>
      <c r="AFW11" s="56"/>
      <c r="AFX11" s="56"/>
      <c r="AFY11" s="56"/>
      <c r="AFZ11" s="56"/>
      <c r="AGA11" s="56"/>
      <c r="AGB11" s="56"/>
      <c r="AGC11" s="56"/>
      <c r="AGD11" s="56"/>
      <c r="AGE11" s="56"/>
      <c r="AGF11" s="56"/>
      <c r="AGG11" s="56"/>
      <c r="AGH11" s="56"/>
      <c r="AGI11" s="56"/>
      <c r="AGJ11" s="56"/>
      <c r="AGK11" s="56"/>
      <c r="AGL11" s="56"/>
      <c r="AGM11" s="56"/>
      <c r="AGN11" s="56"/>
      <c r="AGO11" s="56"/>
      <c r="AGP11" s="56"/>
      <c r="AGQ11" s="56"/>
      <c r="AGR11" s="56"/>
      <c r="AGS11" s="56"/>
      <c r="AGT11" s="56"/>
      <c r="AGU11" s="56"/>
      <c r="AGV11" s="56"/>
      <c r="AGW11" s="56"/>
      <c r="AGX11" s="56"/>
      <c r="AGY11" s="56"/>
      <c r="AGZ11" s="56"/>
      <c r="AHA11" s="56"/>
      <c r="AHB11" s="56"/>
      <c r="AHC11" s="56"/>
      <c r="AHD11" s="56"/>
      <c r="AHE11" s="56"/>
      <c r="AHF11" s="56"/>
      <c r="AHG11" s="56"/>
      <c r="AHH11" s="56"/>
      <c r="AHI11" s="56"/>
      <c r="AHJ11" s="56"/>
      <c r="AHK11" s="56"/>
      <c r="AHL11" s="56"/>
      <c r="AHM11" s="56"/>
      <c r="AHN11" s="56"/>
      <c r="AHO11" s="56"/>
      <c r="AHP11" s="56"/>
      <c r="AHQ11" s="56"/>
      <c r="AHR11" s="56"/>
      <c r="AHS11" s="56"/>
      <c r="AHT11" s="56"/>
      <c r="AHU11" s="56"/>
      <c r="AHV11" s="56"/>
      <c r="AHW11" s="56"/>
      <c r="AHX11" s="56"/>
      <c r="AHY11" s="56"/>
      <c r="AHZ11" s="56"/>
      <c r="AIA11" s="56"/>
      <c r="AIB11" s="56"/>
      <c r="AIC11" s="56"/>
      <c r="AID11" s="56"/>
      <c r="AIE11" s="56"/>
      <c r="AIF11" s="56"/>
      <c r="AIG11" s="56"/>
      <c r="AIH11" s="56"/>
      <c r="AII11" s="56"/>
      <c r="AIJ11" s="56"/>
      <c r="AIK11" s="56"/>
      <c r="AIL11" s="56"/>
      <c r="AIM11" s="56"/>
      <c r="AIN11" s="56"/>
      <c r="AIO11" s="56"/>
      <c r="AIP11" s="56"/>
      <c r="AIQ11" s="56"/>
      <c r="AIR11" s="56"/>
      <c r="AIS11" s="56"/>
      <c r="AIT11" s="56"/>
      <c r="AIU11" s="56"/>
      <c r="AIV11" s="56"/>
      <c r="AIW11" s="56"/>
      <c r="AIX11" s="56"/>
      <c r="AIY11" s="56"/>
      <c r="AIZ11" s="56"/>
      <c r="AJA11" s="56"/>
      <c r="AJB11" s="56"/>
      <c r="AJC11" s="56"/>
      <c r="AJD11" s="56"/>
      <c r="AJE11" s="56"/>
      <c r="AJF11" s="56"/>
      <c r="AJG11" s="56"/>
      <c r="AJH11" s="56"/>
      <c r="AJI11" s="56"/>
      <c r="AJJ11" s="56"/>
      <c r="AJK11" s="56"/>
      <c r="AJL11" s="56"/>
      <c r="AJM11" s="56"/>
      <c r="AJN11" s="56"/>
      <c r="AJO11" s="56"/>
      <c r="AJP11" s="56"/>
      <c r="AJQ11" s="56"/>
      <c r="AJR11" s="56"/>
      <c r="AJS11" s="56"/>
      <c r="AJT11" s="56"/>
      <c r="AJU11" s="56"/>
      <c r="AJV11" s="56"/>
      <c r="AJW11" s="56"/>
      <c r="AJX11" s="56"/>
      <c r="AJY11" s="56"/>
      <c r="AJZ11" s="56"/>
      <c r="AKA11" s="56"/>
      <c r="AKB11" s="56"/>
      <c r="AKC11" s="56"/>
      <c r="AKD11" s="56"/>
      <c r="AKE11" s="56"/>
      <c r="AKF11" s="56"/>
      <c r="AKG11" s="56"/>
      <c r="AKH11" s="56"/>
      <c r="AKI11" s="56"/>
      <c r="AKJ11" s="56"/>
      <c r="AKK11" s="56"/>
      <c r="AKL11" s="56"/>
      <c r="AKM11" s="56"/>
      <c r="AKN11" s="56"/>
      <c r="AKO11" s="56"/>
      <c r="AKP11" s="56"/>
      <c r="AKQ11" s="56"/>
      <c r="AKR11" s="56"/>
      <c r="AKS11" s="56"/>
      <c r="AKT11" s="56"/>
      <c r="AKU11" s="56"/>
      <c r="AKV11" s="56"/>
      <c r="AKW11" s="56"/>
      <c r="AKX11" s="56"/>
      <c r="AKY11" s="56"/>
      <c r="AKZ11" s="56"/>
      <c r="ALA11" s="56"/>
      <c r="ALB11" s="56"/>
      <c r="ALC11" s="56"/>
      <c r="ALD11" s="56"/>
      <c r="ALE11" s="56"/>
      <c r="ALF11" s="56"/>
      <c r="ALG11" s="56"/>
      <c r="ALH11" s="56"/>
      <c r="ALI11" s="56"/>
      <c r="ALJ11" s="56"/>
      <c r="ALK11" s="56"/>
      <c r="ALL11" s="56"/>
      <c r="ALM11" s="56"/>
      <c r="ALN11" s="56"/>
      <c r="ALO11" s="56"/>
      <c r="ALP11" s="56"/>
      <c r="ALQ11" s="56"/>
      <c r="ALR11" s="56"/>
      <c r="ALS11" s="56"/>
      <c r="ALT11" s="56"/>
      <c r="ALU11" s="56"/>
      <c r="ALV11" s="56"/>
      <c r="ALW11" s="56"/>
      <c r="ALX11" s="56"/>
      <c r="ALY11" s="56"/>
      <c r="ALZ11" s="56"/>
      <c r="AMA11" s="56"/>
      <c r="AMB11" s="56"/>
      <c r="AMC11" s="56"/>
      <c r="AMD11" s="56"/>
      <c r="AME11" s="56"/>
      <c r="AMF11" s="56"/>
      <c r="AMG11" s="56"/>
      <c r="AMH11" s="56"/>
      <c r="AMI11" s="56"/>
      <c r="AMJ11" s="56"/>
    </row>
    <row r="12" spans="2:1024" s="55" customFormat="1" ht="30" customHeight="1" thickBot="1">
      <c r="B12" s="110">
        <v>9</v>
      </c>
      <c r="C12" s="202" t="s">
        <v>113</v>
      </c>
      <c r="D12" s="203"/>
      <c r="E12" s="105"/>
      <c r="F12" s="193"/>
      <c r="G12" s="193"/>
      <c r="H12" s="193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  <c r="IX12" s="56"/>
      <c r="IY12" s="56"/>
      <c r="IZ12" s="56"/>
      <c r="JA12" s="56"/>
      <c r="JB12" s="56"/>
      <c r="JC12" s="56"/>
      <c r="JD12" s="56"/>
      <c r="JE12" s="56"/>
      <c r="JF12" s="56"/>
      <c r="JG12" s="56"/>
      <c r="JH12" s="56"/>
      <c r="JI12" s="56"/>
      <c r="JJ12" s="56"/>
      <c r="JK12" s="56"/>
      <c r="JL12" s="56"/>
      <c r="JM12" s="56"/>
      <c r="JN12" s="56"/>
      <c r="JO12" s="56"/>
      <c r="JP12" s="56"/>
      <c r="JQ12" s="56"/>
      <c r="JR12" s="56"/>
      <c r="JS12" s="56"/>
      <c r="JT12" s="56"/>
      <c r="JU12" s="56"/>
      <c r="JV12" s="56"/>
      <c r="JW12" s="56"/>
      <c r="JX12" s="56"/>
      <c r="JY12" s="56"/>
      <c r="JZ12" s="56"/>
      <c r="KA12" s="56"/>
      <c r="KB12" s="56"/>
      <c r="KC12" s="56"/>
      <c r="KD12" s="56"/>
      <c r="KE12" s="56"/>
      <c r="KF12" s="56"/>
      <c r="KG12" s="56"/>
      <c r="KH12" s="56"/>
      <c r="KI12" s="56"/>
      <c r="KJ12" s="56"/>
      <c r="KK12" s="56"/>
      <c r="KL12" s="56"/>
      <c r="KM12" s="56"/>
      <c r="KN12" s="56"/>
      <c r="KO12" s="56"/>
      <c r="KP12" s="56"/>
      <c r="KQ12" s="56"/>
      <c r="KR12" s="56"/>
      <c r="KS12" s="56"/>
      <c r="KT12" s="56"/>
      <c r="KU12" s="56"/>
      <c r="KV12" s="56"/>
      <c r="KW12" s="56"/>
      <c r="KX12" s="56"/>
      <c r="KY12" s="56"/>
      <c r="KZ12" s="56"/>
      <c r="LA12" s="56"/>
      <c r="LB12" s="56"/>
      <c r="LC12" s="56"/>
      <c r="LD12" s="56"/>
      <c r="LE12" s="56"/>
      <c r="LF12" s="56"/>
      <c r="LG12" s="56"/>
      <c r="LH12" s="56"/>
      <c r="LI12" s="56"/>
      <c r="LJ12" s="56"/>
      <c r="LK12" s="56"/>
      <c r="LL12" s="56"/>
      <c r="LM12" s="56"/>
      <c r="LN12" s="56"/>
      <c r="LO12" s="56"/>
      <c r="LP12" s="56"/>
      <c r="LQ12" s="56"/>
      <c r="LR12" s="56"/>
      <c r="LS12" s="56"/>
      <c r="LT12" s="56"/>
      <c r="LU12" s="56"/>
      <c r="LV12" s="56"/>
      <c r="LW12" s="56"/>
      <c r="LX12" s="56"/>
      <c r="LY12" s="56"/>
      <c r="LZ12" s="56"/>
      <c r="MA12" s="56"/>
      <c r="MB12" s="56"/>
      <c r="MC12" s="56"/>
      <c r="MD12" s="56"/>
      <c r="ME12" s="56"/>
      <c r="MF12" s="56"/>
      <c r="MG12" s="56"/>
      <c r="MH12" s="56"/>
      <c r="MI12" s="56"/>
      <c r="MJ12" s="56"/>
      <c r="MK12" s="56"/>
      <c r="ML12" s="56"/>
      <c r="MM12" s="56"/>
      <c r="MN12" s="56"/>
      <c r="MO12" s="56"/>
      <c r="MP12" s="56"/>
      <c r="MQ12" s="56"/>
      <c r="MR12" s="56"/>
      <c r="MS12" s="56"/>
      <c r="MT12" s="56"/>
      <c r="MU12" s="56"/>
      <c r="MV12" s="56"/>
      <c r="MW12" s="56"/>
      <c r="MX12" s="56"/>
      <c r="MY12" s="56"/>
      <c r="MZ12" s="56"/>
      <c r="NA12" s="56"/>
      <c r="NB12" s="56"/>
      <c r="NC12" s="56"/>
      <c r="ND12" s="56"/>
      <c r="NE12" s="56"/>
      <c r="NF12" s="56"/>
      <c r="NG12" s="56"/>
      <c r="NH12" s="56"/>
      <c r="NI12" s="56"/>
      <c r="NJ12" s="56"/>
      <c r="NK12" s="56"/>
      <c r="NL12" s="56"/>
      <c r="NM12" s="56"/>
      <c r="NN12" s="56"/>
      <c r="NO12" s="56"/>
      <c r="NP12" s="56"/>
      <c r="NQ12" s="56"/>
      <c r="NR12" s="56"/>
      <c r="NS12" s="56"/>
      <c r="NT12" s="56"/>
      <c r="NU12" s="56"/>
      <c r="NV12" s="56"/>
      <c r="NW12" s="56"/>
      <c r="NX12" s="56"/>
      <c r="NY12" s="56"/>
      <c r="NZ12" s="56"/>
      <c r="OA12" s="56"/>
      <c r="OB12" s="56"/>
      <c r="OC12" s="56"/>
      <c r="OD12" s="56"/>
      <c r="OE12" s="56"/>
      <c r="OF12" s="56"/>
      <c r="OG12" s="56"/>
      <c r="OH12" s="56"/>
      <c r="OI12" s="56"/>
      <c r="OJ12" s="56"/>
      <c r="OK12" s="56"/>
      <c r="OL12" s="56"/>
      <c r="OM12" s="56"/>
      <c r="ON12" s="56"/>
      <c r="OO12" s="56"/>
      <c r="OP12" s="56"/>
      <c r="OQ12" s="56"/>
      <c r="OR12" s="56"/>
      <c r="OS12" s="56"/>
      <c r="OT12" s="56"/>
      <c r="OU12" s="56"/>
      <c r="OV12" s="56"/>
      <c r="OW12" s="56"/>
      <c r="OX12" s="56"/>
      <c r="OY12" s="56"/>
      <c r="OZ12" s="56"/>
      <c r="PA12" s="56"/>
      <c r="PB12" s="56"/>
      <c r="PC12" s="56"/>
      <c r="PD12" s="56"/>
      <c r="PE12" s="56"/>
      <c r="PF12" s="56"/>
      <c r="PG12" s="56"/>
      <c r="PH12" s="56"/>
      <c r="PI12" s="56"/>
      <c r="PJ12" s="56"/>
      <c r="PK12" s="56"/>
      <c r="PL12" s="56"/>
      <c r="PM12" s="56"/>
      <c r="PN12" s="56"/>
      <c r="PO12" s="56"/>
      <c r="PP12" s="56"/>
      <c r="PQ12" s="56"/>
      <c r="PR12" s="56"/>
      <c r="PS12" s="56"/>
      <c r="PT12" s="56"/>
      <c r="PU12" s="56"/>
      <c r="PV12" s="56"/>
      <c r="PW12" s="56"/>
      <c r="PX12" s="56"/>
      <c r="PY12" s="56"/>
      <c r="PZ12" s="56"/>
      <c r="QA12" s="56"/>
      <c r="QB12" s="56"/>
      <c r="QC12" s="56"/>
      <c r="QD12" s="56"/>
      <c r="QE12" s="56"/>
      <c r="QF12" s="56"/>
      <c r="QG12" s="56"/>
      <c r="QH12" s="56"/>
      <c r="QI12" s="56"/>
      <c r="QJ12" s="56"/>
      <c r="QK12" s="56"/>
      <c r="QL12" s="56"/>
      <c r="QM12" s="56"/>
      <c r="QN12" s="56"/>
      <c r="QO12" s="56"/>
      <c r="QP12" s="56"/>
      <c r="QQ12" s="56"/>
      <c r="QR12" s="56"/>
      <c r="QS12" s="56"/>
      <c r="QT12" s="56"/>
      <c r="QU12" s="56"/>
      <c r="QV12" s="56"/>
      <c r="QW12" s="56"/>
      <c r="QX12" s="56"/>
      <c r="QY12" s="56"/>
      <c r="QZ12" s="56"/>
      <c r="RA12" s="56"/>
      <c r="RB12" s="56"/>
      <c r="RC12" s="56"/>
      <c r="RD12" s="56"/>
      <c r="RE12" s="56"/>
      <c r="RF12" s="56"/>
      <c r="RG12" s="56"/>
      <c r="RH12" s="56"/>
      <c r="RI12" s="56"/>
      <c r="RJ12" s="56"/>
      <c r="RK12" s="56"/>
      <c r="RL12" s="56"/>
      <c r="RM12" s="56"/>
      <c r="RN12" s="56"/>
      <c r="RO12" s="56"/>
      <c r="RP12" s="56"/>
      <c r="RQ12" s="56"/>
      <c r="RR12" s="56"/>
      <c r="RS12" s="56"/>
      <c r="RT12" s="56"/>
      <c r="RU12" s="56"/>
      <c r="RV12" s="56"/>
      <c r="RW12" s="56"/>
      <c r="RX12" s="56"/>
      <c r="RY12" s="56"/>
      <c r="RZ12" s="56"/>
      <c r="SA12" s="56"/>
      <c r="SB12" s="56"/>
      <c r="SC12" s="56"/>
      <c r="SD12" s="56"/>
      <c r="SE12" s="56"/>
      <c r="SF12" s="56"/>
      <c r="SG12" s="56"/>
      <c r="SH12" s="56"/>
      <c r="SI12" s="56"/>
      <c r="SJ12" s="56"/>
      <c r="SK12" s="56"/>
      <c r="SL12" s="56"/>
      <c r="SM12" s="56"/>
      <c r="SN12" s="56"/>
      <c r="SO12" s="56"/>
      <c r="SP12" s="56"/>
      <c r="SQ12" s="56"/>
      <c r="SR12" s="56"/>
      <c r="SS12" s="56"/>
      <c r="ST12" s="56"/>
      <c r="SU12" s="56"/>
      <c r="SV12" s="56"/>
      <c r="SW12" s="56"/>
      <c r="SX12" s="56"/>
      <c r="SY12" s="56"/>
      <c r="SZ12" s="56"/>
      <c r="TA12" s="56"/>
      <c r="TB12" s="56"/>
      <c r="TC12" s="56"/>
      <c r="TD12" s="56"/>
      <c r="TE12" s="56"/>
      <c r="TF12" s="56"/>
      <c r="TG12" s="56"/>
      <c r="TH12" s="56"/>
      <c r="TI12" s="56"/>
      <c r="TJ12" s="56"/>
      <c r="TK12" s="56"/>
      <c r="TL12" s="56"/>
      <c r="TM12" s="56"/>
      <c r="TN12" s="56"/>
      <c r="TO12" s="56"/>
      <c r="TP12" s="56"/>
      <c r="TQ12" s="56"/>
      <c r="TR12" s="56"/>
      <c r="TS12" s="56"/>
      <c r="TT12" s="56"/>
      <c r="TU12" s="56"/>
      <c r="TV12" s="56"/>
      <c r="TW12" s="56"/>
      <c r="TX12" s="56"/>
      <c r="TY12" s="56"/>
      <c r="TZ12" s="56"/>
      <c r="UA12" s="56"/>
      <c r="UB12" s="56"/>
      <c r="UC12" s="56"/>
      <c r="UD12" s="56"/>
      <c r="UE12" s="56"/>
      <c r="UF12" s="56"/>
      <c r="UG12" s="56"/>
      <c r="UH12" s="56"/>
      <c r="UI12" s="56"/>
      <c r="UJ12" s="56"/>
      <c r="UK12" s="56"/>
      <c r="UL12" s="56"/>
      <c r="UM12" s="56"/>
      <c r="UN12" s="56"/>
      <c r="UO12" s="56"/>
      <c r="UP12" s="56"/>
      <c r="UQ12" s="56"/>
      <c r="UR12" s="56"/>
      <c r="US12" s="56"/>
      <c r="UT12" s="56"/>
      <c r="UU12" s="56"/>
      <c r="UV12" s="56"/>
      <c r="UW12" s="56"/>
      <c r="UX12" s="56"/>
      <c r="UY12" s="56"/>
      <c r="UZ12" s="56"/>
      <c r="VA12" s="56"/>
      <c r="VB12" s="56"/>
      <c r="VC12" s="56"/>
      <c r="VD12" s="56"/>
      <c r="VE12" s="56"/>
      <c r="VF12" s="56"/>
      <c r="VG12" s="56"/>
      <c r="VH12" s="56"/>
      <c r="VI12" s="56"/>
      <c r="VJ12" s="56"/>
      <c r="VK12" s="56"/>
      <c r="VL12" s="56"/>
      <c r="VM12" s="56"/>
      <c r="VN12" s="56"/>
      <c r="VO12" s="56"/>
      <c r="VP12" s="56"/>
      <c r="VQ12" s="56"/>
      <c r="VR12" s="56"/>
      <c r="VS12" s="56"/>
      <c r="VT12" s="56"/>
      <c r="VU12" s="56"/>
      <c r="VV12" s="56"/>
      <c r="VW12" s="56"/>
      <c r="VX12" s="56"/>
      <c r="VY12" s="56"/>
      <c r="VZ12" s="56"/>
      <c r="WA12" s="56"/>
      <c r="WB12" s="56"/>
      <c r="WC12" s="56"/>
      <c r="WD12" s="56"/>
      <c r="WE12" s="56"/>
      <c r="WF12" s="56"/>
      <c r="WG12" s="56"/>
      <c r="WH12" s="56"/>
      <c r="WI12" s="56"/>
      <c r="WJ12" s="56"/>
      <c r="WK12" s="56"/>
      <c r="WL12" s="56"/>
      <c r="WM12" s="56"/>
      <c r="WN12" s="56"/>
      <c r="WO12" s="56"/>
      <c r="WP12" s="56"/>
      <c r="WQ12" s="56"/>
      <c r="WR12" s="56"/>
      <c r="WS12" s="56"/>
      <c r="WT12" s="56"/>
      <c r="WU12" s="56"/>
      <c r="WV12" s="56"/>
      <c r="WW12" s="56"/>
      <c r="WX12" s="56"/>
      <c r="WY12" s="56"/>
      <c r="WZ12" s="56"/>
      <c r="XA12" s="56"/>
      <c r="XB12" s="56"/>
      <c r="XC12" s="56"/>
      <c r="XD12" s="56"/>
      <c r="XE12" s="56"/>
      <c r="XF12" s="56"/>
      <c r="XG12" s="56"/>
      <c r="XH12" s="56"/>
      <c r="XI12" s="56"/>
      <c r="XJ12" s="56"/>
      <c r="XK12" s="56"/>
      <c r="XL12" s="56"/>
      <c r="XM12" s="56"/>
      <c r="XN12" s="56"/>
      <c r="XO12" s="56"/>
      <c r="XP12" s="56"/>
      <c r="XQ12" s="56"/>
      <c r="XR12" s="56"/>
      <c r="XS12" s="56"/>
      <c r="XT12" s="56"/>
      <c r="XU12" s="56"/>
      <c r="XV12" s="56"/>
      <c r="XW12" s="56"/>
      <c r="XX12" s="56"/>
      <c r="XY12" s="56"/>
      <c r="XZ12" s="56"/>
      <c r="YA12" s="56"/>
      <c r="YB12" s="56"/>
      <c r="YC12" s="56"/>
      <c r="YD12" s="56"/>
      <c r="YE12" s="56"/>
      <c r="YF12" s="56"/>
      <c r="YG12" s="56"/>
      <c r="YH12" s="56"/>
      <c r="YI12" s="56"/>
      <c r="YJ12" s="56"/>
      <c r="YK12" s="56"/>
      <c r="YL12" s="56"/>
      <c r="YM12" s="56"/>
      <c r="YN12" s="56"/>
      <c r="YO12" s="56"/>
      <c r="YP12" s="56"/>
      <c r="YQ12" s="56"/>
      <c r="YR12" s="56"/>
      <c r="YS12" s="56"/>
      <c r="YT12" s="56"/>
      <c r="YU12" s="56"/>
      <c r="YV12" s="56"/>
      <c r="YW12" s="56"/>
      <c r="YX12" s="56"/>
      <c r="YY12" s="56"/>
      <c r="YZ12" s="56"/>
      <c r="ZA12" s="56"/>
      <c r="ZB12" s="56"/>
      <c r="ZC12" s="56"/>
      <c r="ZD12" s="56"/>
      <c r="ZE12" s="56"/>
      <c r="ZF12" s="56"/>
      <c r="ZG12" s="56"/>
      <c r="ZH12" s="56"/>
      <c r="ZI12" s="56"/>
      <c r="ZJ12" s="56"/>
      <c r="ZK12" s="56"/>
      <c r="ZL12" s="56"/>
      <c r="ZM12" s="56"/>
      <c r="ZN12" s="56"/>
      <c r="ZO12" s="56"/>
      <c r="ZP12" s="56"/>
      <c r="ZQ12" s="56"/>
      <c r="ZR12" s="56"/>
      <c r="ZS12" s="56"/>
      <c r="ZT12" s="56"/>
      <c r="ZU12" s="56"/>
      <c r="ZV12" s="56"/>
      <c r="ZW12" s="56"/>
      <c r="ZX12" s="56"/>
      <c r="ZY12" s="56"/>
      <c r="ZZ12" s="56"/>
      <c r="AAA12" s="56"/>
      <c r="AAB12" s="56"/>
      <c r="AAC12" s="56"/>
      <c r="AAD12" s="56"/>
      <c r="AAE12" s="56"/>
      <c r="AAF12" s="56"/>
      <c r="AAG12" s="56"/>
      <c r="AAH12" s="56"/>
      <c r="AAI12" s="56"/>
      <c r="AAJ12" s="56"/>
      <c r="AAK12" s="56"/>
      <c r="AAL12" s="56"/>
      <c r="AAM12" s="56"/>
      <c r="AAN12" s="56"/>
      <c r="AAO12" s="56"/>
      <c r="AAP12" s="56"/>
      <c r="AAQ12" s="56"/>
      <c r="AAR12" s="56"/>
      <c r="AAS12" s="56"/>
      <c r="AAT12" s="56"/>
      <c r="AAU12" s="56"/>
      <c r="AAV12" s="56"/>
      <c r="AAW12" s="56"/>
      <c r="AAX12" s="56"/>
      <c r="AAY12" s="56"/>
      <c r="AAZ12" s="56"/>
      <c r="ABA12" s="56"/>
      <c r="ABB12" s="56"/>
      <c r="ABC12" s="56"/>
      <c r="ABD12" s="56"/>
      <c r="ABE12" s="56"/>
      <c r="ABF12" s="56"/>
      <c r="ABG12" s="56"/>
      <c r="ABH12" s="56"/>
      <c r="ABI12" s="56"/>
      <c r="ABJ12" s="56"/>
      <c r="ABK12" s="56"/>
      <c r="ABL12" s="56"/>
      <c r="ABM12" s="56"/>
      <c r="ABN12" s="56"/>
      <c r="ABO12" s="56"/>
      <c r="ABP12" s="56"/>
      <c r="ABQ12" s="56"/>
      <c r="ABR12" s="56"/>
      <c r="ABS12" s="56"/>
      <c r="ABT12" s="56"/>
      <c r="ABU12" s="56"/>
      <c r="ABV12" s="56"/>
      <c r="ABW12" s="56"/>
      <c r="ABX12" s="56"/>
      <c r="ABY12" s="56"/>
      <c r="ABZ12" s="56"/>
      <c r="ACA12" s="56"/>
      <c r="ACB12" s="56"/>
      <c r="ACC12" s="56"/>
      <c r="ACD12" s="56"/>
      <c r="ACE12" s="56"/>
      <c r="ACF12" s="56"/>
      <c r="ACG12" s="56"/>
      <c r="ACH12" s="56"/>
      <c r="ACI12" s="56"/>
      <c r="ACJ12" s="56"/>
      <c r="ACK12" s="56"/>
      <c r="ACL12" s="56"/>
      <c r="ACM12" s="56"/>
      <c r="ACN12" s="56"/>
      <c r="ACO12" s="56"/>
      <c r="ACP12" s="56"/>
      <c r="ACQ12" s="56"/>
      <c r="ACR12" s="56"/>
      <c r="ACS12" s="56"/>
      <c r="ACT12" s="56"/>
      <c r="ACU12" s="56"/>
      <c r="ACV12" s="56"/>
      <c r="ACW12" s="56"/>
      <c r="ACX12" s="56"/>
      <c r="ACY12" s="56"/>
      <c r="ACZ12" s="56"/>
      <c r="ADA12" s="56"/>
      <c r="ADB12" s="56"/>
      <c r="ADC12" s="56"/>
      <c r="ADD12" s="56"/>
      <c r="ADE12" s="56"/>
      <c r="ADF12" s="56"/>
      <c r="ADG12" s="56"/>
      <c r="ADH12" s="56"/>
      <c r="ADI12" s="56"/>
      <c r="ADJ12" s="56"/>
      <c r="ADK12" s="56"/>
      <c r="ADL12" s="56"/>
      <c r="ADM12" s="56"/>
      <c r="ADN12" s="56"/>
      <c r="ADO12" s="56"/>
      <c r="ADP12" s="56"/>
      <c r="ADQ12" s="56"/>
      <c r="ADR12" s="56"/>
      <c r="ADS12" s="56"/>
      <c r="ADT12" s="56"/>
      <c r="ADU12" s="56"/>
      <c r="ADV12" s="56"/>
      <c r="ADW12" s="56"/>
      <c r="ADX12" s="56"/>
      <c r="ADY12" s="56"/>
      <c r="ADZ12" s="56"/>
      <c r="AEA12" s="56"/>
      <c r="AEB12" s="56"/>
      <c r="AEC12" s="56"/>
      <c r="AED12" s="56"/>
      <c r="AEE12" s="56"/>
      <c r="AEF12" s="56"/>
      <c r="AEG12" s="56"/>
      <c r="AEH12" s="56"/>
      <c r="AEI12" s="56"/>
      <c r="AEJ12" s="56"/>
      <c r="AEK12" s="56"/>
      <c r="AEL12" s="56"/>
      <c r="AEM12" s="56"/>
      <c r="AEN12" s="56"/>
      <c r="AEO12" s="56"/>
      <c r="AEP12" s="56"/>
      <c r="AEQ12" s="56"/>
      <c r="AER12" s="56"/>
      <c r="AES12" s="56"/>
      <c r="AET12" s="56"/>
      <c r="AEU12" s="56"/>
      <c r="AEV12" s="56"/>
      <c r="AEW12" s="56"/>
      <c r="AEX12" s="56"/>
      <c r="AEY12" s="56"/>
      <c r="AEZ12" s="56"/>
      <c r="AFA12" s="56"/>
      <c r="AFB12" s="56"/>
      <c r="AFC12" s="56"/>
      <c r="AFD12" s="56"/>
      <c r="AFE12" s="56"/>
      <c r="AFF12" s="56"/>
      <c r="AFG12" s="56"/>
      <c r="AFH12" s="56"/>
      <c r="AFI12" s="56"/>
      <c r="AFJ12" s="56"/>
      <c r="AFK12" s="56"/>
      <c r="AFL12" s="56"/>
      <c r="AFM12" s="56"/>
      <c r="AFN12" s="56"/>
      <c r="AFO12" s="56"/>
      <c r="AFP12" s="56"/>
      <c r="AFQ12" s="56"/>
      <c r="AFR12" s="56"/>
      <c r="AFS12" s="56"/>
      <c r="AFT12" s="56"/>
      <c r="AFU12" s="56"/>
      <c r="AFV12" s="56"/>
      <c r="AFW12" s="56"/>
      <c r="AFX12" s="56"/>
      <c r="AFY12" s="56"/>
      <c r="AFZ12" s="56"/>
      <c r="AGA12" s="56"/>
      <c r="AGB12" s="56"/>
      <c r="AGC12" s="56"/>
      <c r="AGD12" s="56"/>
      <c r="AGE12" s="56"/>
      <c r="AGF12" s="56"/>
      <c r="AGG12" s="56"/>
      <c r="AGH12" s="56"/>
      <c r="AGI12" s="56"/>
      <c r="AGJ12" s="56"/>
      <c r="AGK12" s="56"/>
      <c r="AGL12" s="56"/>
      <c r="AGM12" s="56"/>
      <c r="AGN12" s="56"/>
      <c r="AGO12" s="56"/>
      <c r="AGP12" s="56"/>
      <c r="AGQ12" s="56"/>
      <c r="AGR12" s="56"/>
      <c r="AGS12" s="56"/>
      <c r="AGT12" s="56"/>
      <c r="AGU12" s="56"/>
      <c r="AGV12" s="56"/>
      <c r="AGW12" s="56"/>
      <c r="AGX12" s="56"/>
      <c r="AGY12" s="56"/>
      <c r="AGZ12" s="56"/>
      <c r="AHA12" s="56"/>
      <c r="AHB12" s="56"/>
      <c r="AHC12" s="56"/>
      <c r="AHD12" s="56"/>
      <c r="AHE12" s="56"/>
      <c r="AHF12" s="56"/>
      <c r="AHG12" s="56"/>
      <c r="AHH12" s="56"/>
      <c r="AHI12" s="56"/>
      <c r="AHJ12" s="56"/>
      <c r="AHK12" s="56"/>
      <c r="AHL12" s="56"/>
      <c r="AHM12" s="56"/>
      <c r="AHN12" s="56"/>
      <c r="AHO12" s="56"/>
      <c r="AHP12" s="56"/>
      <c r="AHQ12" s="56"/>
      <c r="AHR12" s="56"/>
      <c r="AHS12" s="56"/>
      <c r="AHT12" s="56"/>
      <c r="AHU12" s="56"/>
      <c r="AHV12" s="56"/>
      <c r="AHW12" s="56"/>
      <c r="AHX12" s="56"/>
      <c r="AHY12" s="56"/>
      <c r="AHZ12" s="56"/>
      <c r="AIA12" s="56"/>
      <c r="AIB12" s="56"/>
      <c r="AIC12" s="56"/>
      <c r="AID12" s="56"/>
      <c r="AIE12" s="56"/>
      <c r="AIF12" s="56"/>
      <c r="AIG12" s="56"/>
      <c r="AIH12" s="56"/>
      <c r="AII12" s="56"/>
      <c r="AIJ12" s="56"/>
      <c r="AIK12" s="56"/>
      <c r="AIL12" s="56"/>
      <c r="AIM12" s="56"/>
      <c r="AIN12" s="56"/>
      <c r="AIO12" s="56"/>
      <c r="AIP12" s="56"/>
      <c r="AIQ12" s="56"/>
      <c r="AIR12" s="56"/>
      <c r="AIS12" s="56"/>
      <c r="AIT12" s="56"/>
      <c r="AIU12" s="56"/>
      <c r="AIV12" s="56"/>
      <c r="AIW12" s="56"/>
      <c r="AIX12" s="56"/>
      <c r="AIY12" s="56"/>
      <c r="AIZ12" s="56"/>
      <c r="AJA12" s="56"/>
      <c r="AJB12" s="56"/>
      <c r="AJC12" s="56"/>
      <c r="AJD12" s="56"/>
      <c r="AJE12" s="56"/>
      <c r="AJF12" s="56"/>
      <c r="AJG12" s="56"/>
      <c r="AJH12" s="56"/>
      <c r="AJI12" s="56"/>
      <c r="AJJ12" s="56"/>
      <c r="AJK12" s="56"/>
      <c r="AJL12" s="56"/>
      <c r="AJM12" s="56"/>
      <c r="AJN12" s="56"/>
      <c r="AJO12" s="56"/>
      <c r="AJP12" s="56"/>
      <c r="AJQ12" s="56"/>
      <c r="AJR12" s="56"/>
      <c r="AJS12" s="56"/>
      <c r="AJT12" s="56"/>
      <c r="AJU12" s="56"/>
      <c r="AJV12" s="56"/>
      <c r="AJW12" s="56"/>
      <c r="AJX12" s="56"/>
      <c r="AJY12" s="56"/>
      <c r="AJZ12" s="56"/>
      <c r="AKA12" s="56"/>
      <c r="AKB12" s="56"/>
      <c r="AKC12" s="56"/>
      <c r="AKD12" s="56"/>
      <c r="AKE12" s="56"/>
      <c r="AKF12" s="56"/>
      <c r="AKG12" s="56"/>
      <c r="AKH12" s="56"/>
      <c r="AKI12" s="56"/>
      <c r="AKJ12" s="56"/>
      <c r="AKK12" s="56"/>
      <c r="AKL12" s="56"/>
      <c r="AKM12" s="56"/>
      <c r="AKN12" s="56"/>
      <c r="AKO12" s="56"/>
      <c r="AKP12" s="56"/>
      <c r="AKQ12" s="56"/>
      <c r="AKR12" s="56"/>
      <c r="AKS12" s="56"/>
      <c r="AKT12" s="56"/>
      <c r="AKU12" s="56"/>
      <c r="AKV12" s="56"/>
      <c r="AKW12" s="56"/>
      <c r="AKX12" s="56"/>
      <c r="AKY12" s="56"/>
      <c r="AKZ12" s="56"/>
      <c r="ALA12" s="56"/>
      <c r="ALB12" s="56"/>
      <c r="ALC12" s="56"/>
      <c r="ALD12" s="56"/>
      <c r="ALE12" s="56"/>
      <c r="ALF12" s="56"/>
      <c r="ALG12" s="56"/>
      <c r="ALH12" s="56"/>
      <c r="ALI12" s="56"/>
      <c r="ALJ12" s="56"/>
      <c r="ALK12" s="56"/>
      <c r="ALL12" s="56"/>
      <c r="ALM12" s="56"/>
      <c r="ALN12" s="56"/>
      <c r="ALO12" s="56"/>
      <c r="ALP12" s="56"/>
      <c r="ALQ12" s="56"/>
      <c r="ALR12" s="56"/>
      <c r="ALS12" s="56"/>
      <c r="ALT12" s="56"/>
      <c r="ALU12" s="56"/>
      <c r="ALV12" s="56"/>
      <c r="ALW12" s="56"/>
      <c r="ALX12" s="56"/>
      <c r="ALY12" s="56"/>
      <c r="ALZ12" s="56"/>
      <c r="AMA12" s="56"/>
      <c r="AMB12" s="56"/>
      <c r="AMC12" s="56"/>
      <c r="AMD12" s="56"/>
      <c r="AME12" s="56"/>
      <c r="AMF12" s="56"/>
      <c r="AMG12" s="56"/>
      <c r="AMH12" s="56"/>
      <c r="AMI12" s="56"/>
      <c r="AMJ12" s="56"/>
    </row>
    <row r="13" spans="2:1024" s="55" customFormat="1" ht="30" customHeight="1" thickBot="1">
      <c r="B13" s="110"/>
      <c r="C13" s="200" t="s">
        <v>114</v>
      </c>
      <c r="D13" s="201"/>
      <c r="E13" s="105" t="s">
        <v>142</v>
      </c>
      <c r="F13" s="74"/>
      <c r="G13" s="74"/>
      <c r="H13" s="7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  <c r="IX13" s="56"/>
      <c r="IY13" s="56"/>
      <c r="IZ13" s="56"/>
      <c r="JA13" s="56"/>
      <c r="JB13" s="56"/>
      <c r="JC13" s="56"/>
      <c r="JD13" s="56"/>
      <c r="JE13" s="56"/>
      <c r="JF13" s="56"/>
      <c r="JG13" s="56"/>
      <c r="JH13" s="56"/>
      <c r="JI13" s="56"/>
      <c r="JJ13" s="56"/>
      <c r="JK13" s="56"/>
      <c r="JL13" s="56"/>
      <c r="JM13" s="56"/>
      <c r="JN13" s="56"/>
      <c r="JO13" s="56"/>
      <c r="JP13" s="56"/>
      <c r="JQ13" s="56"/>
      <c r="JR13" s="56"/>
      <c r="JS13" s="56"/>
      <c r="JT13" s="56"/>
      <c r="JU13" s="56"/>
      <c r="JV13" s="56"/>
      <c r="JW13" s="56"/>
      <c r="JX13" s="56"/>
      <c r="JY13" s="56"/>
      <c r="JZ13" s="56"/>
      <c r="KA13" s="56"/>
      <c r="KB13" s="56"/>
      <c r="KC13" s="56"/>
      <c r="KD13" s="56"/>
      <c r="KE13" s="56"/>
      <c r="KF13" s="56"/>
      <c r="KG13" s="56"/>
      <c r="KH13" s="56"/>
      <c r="KI13" s="56"/>
      <c r="KJ13" s="56"/>
      <c r="KK13" s="56"/>
      <c r="KL13" s="56"/>
      <c r="KM13" s="56"/>
      <c r="KN13" s="56"/>
      <c r="KO13" s="56"/>
      <c r="KP13" s="56"/>
      <c r="KQ13" s="56"/>
      <c r="KR13" s="56"/>
      <c r="KS13" s="56"/>
      <c r="KT13" s="56"/>
      <c r="KU13" s="56"/>
      <c r="KV13" s="56"/>
      <c r="KW13" s="56"/>
      <c r="KX13" s="56"/>
      <c r="KY13" s="56"/>
      <c r="KZ13" s="56"/>
      <c r="LA13" s="56"/>
      <c r="LB13" s="56"/>
      <c r="LC13" s="56"/>
      <c r="LD13" s="56"/>
      <c r="LE13" s="56"/>
      <c r="LF13" s="56"/>
      <c r="LG13" s="56"/>
      <c r="LH13" s="56"/>
      <c r="LI13" s="56"/>
      <c r="LJ13" s="56"/>
      <c r="LK13" s="56"/>
      <c r="LL13" s="56"/>
      <c r="LM13" s="56"/>
      <c r="LN13" s="56"/>
      <c r="LO13" s="56"/>
      <c r="LP13" s="56"/>
      <c r="LQ13" s="56"/>
      <c r="LR13" s="56"/>
      <c r="LS13" s="56"/>
      <c r="LT13" s="56"/>
      <c r="LU13" s="56"/>
      <c r="LV13" s="56"/>
      <c r="LW13" s="56"/>
      <c r="LX13" s="56"/>
      <c r="LY13" s="56"/>
      <c r="LZ13" s="56"/>
      <c r="MA13" s="56"/>
      <c r="MB13" s="56"/>
      <c r="MC13" s="56"/>
      <c r="MD13" s="56"/>
      <c r="ME13" s="56"/>
      <c r="MF13" s="56"/>
      <c r="MG13" s="56"/>
      <c r="MH13" s="56"/>
      <c r="MI13" s="56"/>
      <c r="MJ13" s="56"/>
      <c r="MK13" s="56"/>
      <c r="ML13" s="56"/>
      <c r="MM13" s="56"/>
      <c r="MN13" s="56"/>
      <c r="MO13" s="56"/>
      <c r="MP13" s="56"/>
      <c r="MQ13" s="56"/>
      <c r="MR13" s="56"/>
      <c r="MS13" s="56"/>
      <c r="MT13" s="56"/>
      <c r="MU13" s="56"/>
      <c r="MV13" s="56"/>
      <c r="MW13" s="56"/>
      <c r="MX13" s="56"/>
      <c r="MY13" s="56"/>
      <c r="MZ13" s="56"/>
      <c r="NA13" s="56"/>
      <c r="NB13" s="56"/>
      <c r="NC13" s="56"/>
      <c r="ND13" s="56"/>
      <c r="NE13" s="56"/>
      <c r="NF13" s="56"/>
      <c r="NG13" s="56"/>
      <c r="NH13" s="56"/>
      <c r="NI13" s="56"/>
      <c r="NJ13" s="56"/>
      <c r="NK13" s="56"/>
      <c r="NL13" s="56"/>
      <c r="NM13" s="56"/>
      <c r="NN13" s="56"/>
      <c r="NO13" s="56"/>
      <c r="NP13" s="56"/>
      <c r="NQ13" s="56"/>
      <c r="NR13" s="56"/>
      <c r="NS13" s="56"/>
      <c r="NT13" s="56"/>
      <c r="NU13" s="56"/>
      <c r="NV13" s="56"/>
      <c r="NW13" s="56"/>
      <c r="NX13" s="56"/>
      <c r="NY13" s="56"/>
      <c r="NZ13" s="56"/>
      <c r="OA13" s="56"/>
      <c r="OB13" s="56"/>
      <c r="OC13" s="56"/>
      <c r="OD13" s="56"/>
      <c r="OE13" s="56"/>
      <c r="OF13" s="56"/>
      <c r="OG13" s="56"/>
      <c r="OH13" s="56"/>
      <c r="OI13" s="56"/>
      <c r="OJ13" s="56"/>
      <c r="OK13" s="56"/>
      <c r="OL13" s="56"/>
      <c r="OM13" s="56"/>
      <c r="ON13" s="56"/>
      <c r="OO13" s="56"/>
      <c r="OP13" s="56"/>
      <c r="OQ13" s="56"/>
      <c r="OR13" s="56"/>
      <c r="OS13" s="56"/>
      <c r="OT13" s="56"/>
      <c r="OU13" s="56"/>
      <c r="OV13" s="56"/>
      <c r="OW13" s="56"/>
      <c r="OX13" s="56"/>
      <c r="OY13" s="56"/>
      <c r="OZ13" s="56"/>
      <c r="PA13" s="56"/>
      <c r="PB13" s="56"/>
      <c r="PC13" s="56"/>
      <c r="PD13" s="56"/>
      <c r="PE13" s="56"/>
      <c r="PF13" s="56"/>
      <c r="PG13" s="56"/>
      <c r="PH13" s="56"/>
      <c r="PI13" s="56"/>
      <c r="PJ13" s="56"/>
      <c r="PK13" s="56"/>
      <c r="PL13" s="56"/>
      <c r="PM13" s="56"/>
      <c r="PN13" s="56"/>
      <c r="PO13" s="56"/>
      <c r="PP13" s="56"/>
      <c r="PQ13" s="56"/>
      <c r="PR13" s="56"/>
      <c r="PS13" s="56"/>
      <c r="PT13" s="56"/>
      <c r="PU13" s="56"/>
      <c r="PV13" s="56"/>
      <c r="PW13" s="56"/>
      <c r="PX13" s="56"/>
      <c r="PY13" s="56"/>
      <c r="PZ13" s="56"/>
      <c r="QA13" s="56"/>
      <c r="QB13" s="56"/>
      <c r="QC13" s="56"/>
      <c r="QD13" s="56"/>
      <c r="QE13" s="56"/>
      <c r="QF13" s="56"/>
      <c r="QG13" s="56"/>
      <c r="QH13" s="56"/>
      <c r="QI13" s="56"/>
      <c r="QJ13" s="56"/>
      <c r="QK13" s="56"/>
      <c r="QL13" s="56"/>
      <c r="QM13" s="56"/>
      <c r="QN13" s="56"/>
      <c r="QO13" s="56"/>
      <c r="QP13" s="56"/>
      <c r="QQ13" s="56"/>
      <c r="QR13" s="56"/>
      <c r="QS13" s="56"/>
      <c r="QT13" s="56"/>
      <c r="QU13" s="56"/>
      <c r="QV13" s="56"/>
      <c r="QW13" s="56"/>
      <c r="QX13" s="56"/>
      <c r="QY13" s="56"/>
      <c r="QZ13" s="56"/>
      <c r="RA13" s="56"/>
      <c r="RB13" s="56"/>
      <c r="RC13" s="56"/>
      <c r="RD13" s="56"/>
      <c r="RE13" s="56"/>
      <c r="RF13" s="56"/>
      <c r="RG13" s="56"/>
      <c r="RH13" s="56"/>
      <c r="RI13" s="56"/>
      <c r="RJ13" s="56"/>
      <c r="RK13" s="56"/>
      <c r="RL13" s="56"/>
      <c r="RM13" s="56"/>
      <c r="RN13" s="56"/>
      <c r="RO13" s="56"/>
      <c r="RP13" s="56"/>
      <c r="RQ13" s="56"/>
      <c r="RR13" s="56"/>
      <c r="RS13" s="56"/>
      <c r="RT13" s="56"/>
      <c r="RU13" s="56"/>
      <c r="RV13" s="56"/>
      <c r="RW13" s="56"/>
      <c r="RX13" s="56"/>
      <c r="RY13" s="56"/>
      <c r="RZ13" s="56"/>
      <c r="SA13" s="56"/>
      <c r="SB13" s="56"/>
      <c r="SC13" s="56"/>
      <c r="SD13" s="56"/>
      <c r="SE13" s="56"/>
      <c r="SF13" s="56"/>
      <c r="SG13" s="56"/>
      <c r="SH13" s="56"/>
      <c r="SI13" s="56"/>
      <c r="SJ13" s="56"/>
      <c r="SK13" s="56"/>
      <c r="SL13" s="56"/>
      <c r="SM13" s="56"/>
      <c r="SN13" s="56"/>
      <c r="SO13" s="56"/>
      <c r="SP13" s="56"/>
      <c r="SQ13" s="56"/>
      <c r="SR13" s="56"/>
      <c r="SS13" s="56"/>
      <c r="ST13" s="56"/>
      <c r="SU13" s="56"/>
      <c r="SV13" s="56"/>
      <c r="SW13" s="56"/>
      <c r="SX13" s="56"/>
      <c r="SY13" s="56"/>
      <c r="SZ13" s="56"/>
      <c r="TA13" s="56"/>
      <c r="TB13" s="56"/>
      <c r="TC13" s="56"/>
      <c r="TD13" s="56"/>
      <c r="TE13" s="56"/>
      <c r="TF13" s="56"/>
      <c r="TG13" s="56"/>
      <c r="TH13" s="56"/>
      <c r="TI13" s="56"/>
      <c r="TJ13" s="56"/>
      <c r="TK13" s="56"/>
      <c r="TL13" s="56"/>
      <c r="TM13" s="56"/>
      <c r="TN13" s="56"/>
      <c r="TO13" s="56"/>
      <c r="TP13" s="56"/>
      <c r="TQ13" s="56"/>
      <c r="TR13" s="56"/>
      <c r="TS13" s="56"/>
      <c r="TT13" s="56"/>
      <c r="TU13" s="56"/>
      <c r="TV13" s="56"/>
      <c r="TW13" s="56"/>
      <c r="TX13" s="56"/>
      <c r="TY13" s="56"/>
      <c r="TZ13" s="56"/>
      <c r="UA13" s="56"/>
      <c r="UB13" s="56"/>
      <c r="UC13" s="56"/>
      <c r="UD13" s="56"/>
      <c r="UE13" s="56"/>
      <c r="UF13" s="56"/>
      <c r="UG13" s="56"/>
      <c r="UH13" s="56"/>
      <c r="UI13" s="56"/>
      <c r="UJ13" s="56"/>
      <c r="UK13" s="56"/>
      <c r="UL13" s="56"/>
      <c r="UM13" s="56"/>
      <c r="UN13" s="56"/>
      <c r="UO13" s="56"/>
      <c r="UP13" s="56"/>
      <c r="UQ13" s="56"/>
      <c r="UR13" s="56"/>
      <c r="US13" s="56"/>
      <c r="UT13" s="56"/>
      <c r="UU13" s="56"/>
      <c r="UV13" s="56"/>
      <c r="UW13" s="56"/>
      <c r="UX13" s="56"/>
      <c r="UY13" s="56"/>
      <c r="UZ13" s="56"/>
      <c r="VA13" s="56"/>
      <c r="VB13" s="56"/>
      <c r="VC13" s="56"/>
      <c r="VD13" s="56"/>
      <c r="VE13" s="56"/>
      <c r="VF13" s="56"/>
      <c r="VG13" s="56"/>
      <c r="VH13" s="56"/>
      <c r="VI13" s="56"/>
      <c r="VJ13" s="56"/>
      <c r="VK13" s="56"/>
      <c r="VL13" s="56"/>
      <c r="VM13" s="56"/>
      <c r="VN13" s="56"/>
      <c r="VO13" s="56"/>
      <c r="VP13" s="56"/>
      <c r="VQ13" s="56"/>
      <c r="VR13" s="56"/>
      <c r="VS13" s="56"/>
      <c r="VT13" s="56"/>
      <c r="VU13" s="56"/>
      <c r="VV13" s="56"/>
      <c r="VW13" s="56"/>
      <c r="VX13" s="56"/>
      <c r="VY13" s="56"/>
      <c r="VZ13" s="56"/>
      <c r="WA13" s="56"/>
      <c r="WB13" s="56"/>
      <c r="WC13" s="56"/>
      <c r="WD13" s="56"/>
      <c r="WE13" s="56"/>
      <c r="WF13" s="56"/>
      <c r="WG13" s="56"/>
      <c r="WH13" s="56"/>
      <c r="WI13" s="56"/>
      <c r="WJ13" s="56"/>
      <c r="WK13" s="56"/>
      <c r="WL13" s="56"/>
      <c r="WM13" s="56"/>
      <c r="WN13" s="56"/>
      <c r="WO13" s="56"/>
      <c r="WP13" s="56"/>
      <c r="WQ13" s="56"/>
      <c r="WR13" s="56"/>
      <c r="WS13" s="56"/>
      <c r="WT13" s="56"/>
      <c r="WU13" s="56"/>
      <c r="WV13" s="56"/>
      <c r="WW13" s="56"/>
      <c r="WX13" s="56"/>
      <c r="WY13" s="56"/>
      <c r="WZ13" s="56"/>
      <c r="XA13" s="56"/>
      <c r="XB13" s="56"/>
      <c r="XC13" s="56"/>
      <c r="XD13" s="56"/>
      <c r="XE13" s="56"/>
      <c r="XF13" s="56"/>
      <c r="XG13" s="56"/>
      <c r="XH13" s="56"/>
      <c r="XI13" s="56"/>
      <c r="XJ13" s="56"/>
      <c r="XK13" s="56"/>
      <c r="XL13" s="56"/>
      <c r="XM13" s="56"/>
      <c r="XN13" s="56"/>
      <c r="XO13" s="56"/>
      <c r="XP13" s="56"/>
      <c r="XQ13" s="56"/>
      <c r="XR13" s="56"/>
      <c r="XS13" s="56"/>
      <c r="XT13" s="56"/>
      <c r="XU13" s="56"/>
      <c r="XV13" s="56"/>
      <c r="XW13" s="56"/>
      <c r="XX13" s="56"/>
      <c r="XY13" s="56"/>
      <c r="XZ13" s="56"/>
      <c r="YA13" s="56"/>
      <c r="YB13" s="56"/>
      <c r="YC13" s="56"/>
      <c r="YD13" s="56"/>
      <c r="YE13" s="56"/>
      <c r="YF13" s="56"/>
      <c r="YG13" s="56"/>
      <c r="YH13" s="56"/>
      <c r="YI13" s="56"/>
      <c r="YJ13" s="56"/>
      <c r="YK13" s="56"/>
      <c r="YL13" s="56"/>
      <c r="YM13" s="56"/>
      <c r="YN13" s="56"/>
      <c r="YO13" s="56"/>
      <c r="YP13" s="56"/>
      <c r="YQ13" s="56"/>
      <c r="YR13" s="56"/>
      <c r="YS13" s="56"/>
      <c r="YT13" s="56"/>
      <c r="YU13" s="56"/>
      <c r="YV13" s="56"/>
      <c r="YW13" s="56"/>
      <c r="YX13" s="56"/>
      <c r="YY13" s="56"/>
      <c r="YZ13" s="56"/>
      <c r="ZA13" s="56"/>
      <c r="ZB13" s="56"/>
      <c r="ZC13" s="56"/>
      <c r="ZD13" s="56"/>
      <c r="ZE13" s="56"/>
      <c r="ZF13" s="56"/>
      <c r="ZG13" s="56"/>
      <c r="ZH13" s="56"/>
      <c r="ZI13" s="56"/>
      <c r="ZJ13" s="56"/>
      <c r="ZK13" s="56"/>
      <c r="ZL13" s="56"/>
      <c r="ZM13" s="56"/>
      <c r="ZN13" s="56"/>
      <c r="ZO13" s="56"/>
      <c r="ZP13" s="56"/>
      <c r="ZQ13" s="56"/>
      <c r="ZR13" s="56"/>
      <c r="ZS13" s="56"/>
      <c r="ZT13" s="56"/>
      <c r="ZU13" s="56"/>
      <c r="ZV13" s="56"/>
      <c r="ZW13" s="56"/>
      <c r="ZX13" s="56"/>
      <c r="ZY13" s="56"/>
      <c r="ZZ13" s="56"/>
      <c r="AAA13" s="56"/>
      <c r="AAB13" s="56"/>
      <c r="AAC13" s="56"/>
      <c r="AAD13" s="56"/>
      <c r="AAE13" s="56"/>
      <c r="AAF13" s="56"/>
      <c r="AAG13" s="56"/>
      <c r="AAH13" s="56"/>
      <c r="AAI13" s="56"/>
      <c r="AAJ13" s="56"/>
      <c r="AAK13" s="56"/>
      <c r="AAL13" s="56"/>
      <c r="AAM13" s="56"/>
      <c r="AAN13" s="56"/>
      <c r="AAO13" s="56"/>
      <c r="AAP13" s="56"/>
      <c r="AAQ13" s="56"/>
      <c r="AAR13" s="56"/>
      <c r="AAS13" s="56"/>
      <c r="AAT13" s="56"/>
      <c r="AAU13" s="56"/>
      <c r="AAV13" s="56"/>
      <c r="AAW13" s="56"/>
      <c r="AAX13" s="56"/>
      <c r="AAY13" s="56"/>
      <c r="AAZ13" s="56"/>
      <c r="ABA13" s="56"/>
      <c r="ABB13" s="56"/>
      <c r="ABC13" s="56"/>
      <c r="ABD13" s="56"/>
      <c r="ABE13" s="56"/>
      <c r="ABF13" s="56"/>
      <c r="ABG13" s="56"/>
      <c r="ABH13" s="56"/>
      <c r="ABI13" s="56"/>
      <c r="ABJ13" s="56"/>
      <c r="ABK13" s="56"/>
      <c r="ABL13" s="56"/>
      <c r="ABM13" s="56"/>
      <c r="ABN13" s="56"/>
      <c r="ABO13" s="56"/>
      <c r="ABP13" s="56"/>
      <c r="ABQ13" s="56"/>
      <c r="ABR13" s="56"/>
      <c r="ABS13" s="56"/>
      <c r="ABT13" s="56"/>
      <c r="ABU13" s="56"/>
      <c r="ABV13" s="56"/>
      <c r="ABW13" s="56"/>
      <c r="ABX13" s="56"/>
      <c r="ABY13" s="56"/>
      <c r="ABZ13" s="56"/>
      <c r="ACA13" s="56"/>
      <c r="ACB13" s="56"/>
      <c r="ACC13" s="56"/>
      <c r="ACD13" s="56"/>
      <c r="ACE13" s="56"/>
      <c r="ACF13" s="56"/>
      <c r="ACG13" s="56"/>
      <c r="ACH13" s="56"/>
      <c r="ACI13" s="56"/>
      <c r="ACJ13" s="56"/>
      <c r="ACK13" s="56"/>
      <c r="ACL13" s="56"/>
      <c r="ACM13" s="56"/>
      <c r="ACN13" s="56"/>
      <c r="ACO13" s="56"/>
      <c r="ACP13" s="56"/>
      <c r="ACQ13" s="56"/>
      <c r="ACR13" s="56"/>
      <c r="ACS13" s="56"/>
      <c r="ACT13" s="56"/>
      <c r="ACU13" s="56"/>
      <c r="ACV13" s="56"/>
      <c r="ACW13" s="56"/>
      <c r="ACX13" s="56"/>
      <c r="ACY13" s="56"/>
      <c r="ACZ13" s="56"/>
      <c r="ADA13" s="56"/>
      <c r="ADB13" s="56"/>
      <c r="ADC13" s="56"/>
      <c r="ADD13" s="56"/>
      <c r="ADE13" s="56"/>
      <c r="ADF13" s="56"/>
      <c r="ADG13" s="56"/>
      <c r="ADH13" s="56"/>
      <c r="ADI13" s="56"/>
      <c r="ADJ13" s="56"/>
      <c r="ADK13" s="56"/>
      <c r="ADL13" s="56"/>
      <c r="ADM13" s="56"/>
      <c r="ADN13" s="56"/>
      <c r="ADO13" s="56"/>
      <c r="ADP13" s="56"/>
      <c r="ADQ13" s="56"/>
      <c r="ADR13" s="56"/>
      <c r="ADS13" s="56"/>
      <c r="ADT13" s="56"/>
      <c r="ADU13" s="56"/>
      <c r="ADV13" s="56"/>
      <c r="ADW13" s="56"/>
      <c r="ADX13" s="56"/>
      <c r="ADY13" s="56"/>
      <c r="ADZ13" s="56"/>
      <c r="AEA13" s="56"/>
      <c r="AEB13" s="56"/>
      <c r="AEC13" s="56"/>
      <c r="AED13" s="56"/>
      <c r="AEE13" s="56"/>
      <c r="AEF13" s="56"/>
      <c r="AEG13" s="56"/>
      <c r="AEH13" s="56"/>
      <c r="AEI13" s="56"/>
      <c r="AEJ13" s="56"/>
      <c r="AEK13" s="56"/>
      <c r="AEL13" s="56"/>
      <c r="AEM13" s="56"/>
      <c r="AEN13" s="56"/>
      <c r="AEO13" s="56"/>
      <c r="AEP13" s="56"/>
      <c r="AEQ13" s="56"/>
      <c r="AER13" s="56"/>
      <c r="AES13" s="56"/>
      <c r="AET13" s="56"/>
      <c r="AEU13" s="56"/>
      <c r="AEV13" s="56"/>
      <c r="AEW13" s="56"/>
      <c r="AEX13" s="56"/>
      <c r="AEY13" s="56"/>
      <c r="AEZ13" s="56"/>
      <c r="AFA13" s="56"/>
      <c r="AFB13" s="56"/>
      <c r="AFC13" s="56"/>
      <c r="AFD13" s="56"/>
      <c r="AFE13" s="56"/>
      <c r="AFF13" s="56"/>
      <c r="AFG13" s="56"/>
      <c r="AFH13" s="56"/>
      <c r="AFI13" s="56"/>
      <c r="AFJ13" s="56"/>
      <c r="AFK13" s="56"/>
      <c r="AFL13" s="56"/>
      <c r="AFM13" s="56"/>
      <c r="AFN13" s="56"/>
      <c r="AFO13" s="56"/>
      <c r="AFP13" s="56"/>
      <c r="AFQ13" s="56"/>
      <c r="AFR13" s="56"/>
      <c r="AFS13" s="56"/>
      <c r="AFT13" s="56"/>
      <c r="AFU13" s="56"/>
      <c r="AFV13" s="56"/>
      <c r="AFW13" s="56"/>
      <c r="AFX13" s="56"/>
      <c r="AFY13" s="56"/>
      <c r="AFZ13" s="56"/>
      <c r="AGA13" s="56"/>
      <c r="AGB13" s="56"/>
      <c r="AGC13" s="56"/>
      <c r="AGD13" s="56"/>
      <c r="AGE13" s="56"/>
      <c r="AGF13" s="56"/>
      <c r="AGG13" s="56"/>
      <c r="AGH13" s="56"/>
      <c r="AGI13" s="56"/>
      <c r="AGJ13" s="56"/>
      <c r="AGK13" s="56"/>
      <c r="AGL13" s="56"/>
      <c r="AGM13" s="56"/>
      <c r="AGN13" s="56"/>
      <c r="AGO13" s="56"/>
      <c r="AGP13" s="56"/>
      <c r="AGQ13" s="56"/>
      <c r="AGR13" s="56"/>
      <c r="AGS13" s="56"/>
      <c r="AGT13" s="56"/>
      <c r="AGU13" s="56"/>
      <c r="AGV13" s="56"/>
      <c r="AGW13" s="56"/>
      <c r="AGX13" s="56"/>
      <c r="AGY13" s="56"/>
      <c r="AGZ13" s="56"/>
      <c r="AHA13" s="56"/>
      <c r="AHB13" s="56"/>
      <c r="AHC13" s="56"/>
      <c r="AHD13" s="56"/>
      <c r="AHE13" s="56"/>
      <c r="AHF13" s="56"/>
      <c r="AHG13" s="56"/>
      <c r="AHH13" s="56"/>
      <c r="AHI13" s="56"/>
      <c r="AHJ13" s="56"/>
      <c r="AHK13" s="56"/>
      <c r="AHL13" s="56"/>
      <c r="AHM13" s="56"/>
      <c r="AHN13" s="56"/>
      <c r="AHO13" s="56"/>
      <c r="AHP13" s="56"/>
      <c r="AHQ13" s="56"/>
      <c r="AHR13" s="56"/>
      <c r="AHS13" s="56"/>
      <c r="AHT13" s="56"/>
      <c r="AHU13" s="56"/>
      <c r="AHV13" s="56"/>
      <c r="AHW13" s="56"/>
      <c r="AHX13" s="56"/>
      <c r="AHY13" s="56"/>
      <c r="AHZ13" s="56"/>
      <c r="AIA13" s="56"/>
      <c r="AIB13" s="56"/>
      <c r="AIC13" s="56"/>
      <c r="AID13" s="56"/>
      <c r="AIE13" s="56"/>
      <c r="AIF13" s="56"/>
      <c r="AIG13" s="56"/>
      <c r="AIH13" s="56"/>
      <c r="AII13" s="56"/>
      <c r="AIJ13" s="56"/>
      <c r="AIK13" s="56"/>
      <c r="AIL13" s="56"/>
      <c r="AIM13" s="56"/>
      <c r="AIN13" s="56"/>
      <c r="AIO13" s="56"/>
      <c r="AIP13" s="56"/>
      <c r="AIQ13" s="56"/>
      <c r="AIR13" s="56"/>
      <c r="AIS13" s="56"/>
      <c r="AIT13" s="56"/>
      <c r="AIU13" s="56"/>
      <c r="AIV13" s="56"/>
      <c r="AIW13" s="56"/>
      <c r="AIX13" s="56"/>
      <c r="AIY13" s="56"/>
      <c r="AIZ13" s="56"/>
      <c r="AJA13" s="56"/>
      <c r="AJB13" s="56"/>
      <c r="AJC13" s="56"/>
      <c r="AJD13" s="56"/>
      <c r="AJE13" s="56"/>
      <c r="AJF13" s="56"/>
      <c r="AJG13" s="56"/>
      <c r="AJH13" s="56"/>
      <c r="AJI13" s="56"/>
      <c r="AJJ13" s="56"/>
      <c r="AJK13" s="56"/>
      <c r="AJL13" s="56"/>
      <c r="AJM13" s="56"/>
      <c r="AJN13" s="56"/>
      <c r="AJO13" s="56"/>
      <c r="AJP13" s="56"/>
      <c r="AJQ13" s="56"/>
      <c r="AJR13" s="56"/>
      <c r="AJS13" s="56"/>
      <c r="AJT13" s="56"/>
      <c r="AJU13" s="56"/>
      <c r="AJV13" s="56"/>
      <c r="AJW13" s="56"/>
      <c r="AJX13" s="56"/>
      <c r="AJY13" s="56"/>
      <c r="AJZ13" s="56"/>
      <c r="AKA13" s="56"/>
      <c r="AKB13" s="56"/>
      <c r="AKC13" s="56"/>
      <c r="AKD13" s="56"/>
      <c r="AKE13" s="56"/>
      <c r="AKF13" s="56"/>
      <c r="AKG13" s="56"/>
      <c r="AKH13" s="56"/>
      <c r="AKI13" s="56"/>
      <c r="AKJ13" s="56"/>
      <c r="AKK13" s="56"/>
      <c r="AKL13" s="56"/>
      <c r="AKM13" s="56"/>
      <c r="AKN13" s="56"/>
      <c r="AKO13" s="56"/>
      <c r="AKP13" s="56"/>
      <c r="AKQ13" s="56"/>
      <c r="AKR13" s="56"/>
      <c r="AKS13" s="56"/>
      <c r="AKT13" s="56"/>
      <c r="AKU13" s="56"/>
      <c r="AKV13" s="56"/>
      <c r="AKW13" s="56"/>
      <c r="AKX13" s="56"/>
      <c r="AKY13" s="56"/>
      <c r="AKZ13" s="56"/>
      <c r="ALA13" s="56"/>
      <c r="ALB13" s="56"/>
      <c r="ALC13" s="56"/>
      <c r="ALD13" s="56"/>
      <c r="ALE13" s="56"/>
      <c r="ALF13" s="56"/>
      <c r="ALG13" s="56"/>
      <c r="ALH13" s="56"/>
      <c r="ALI13" s="56"/>
      <c r="ALJ13" s="56"/>
      <c r="ALK13" s="56"/>
      <c r="ALL13" s="56"/>
      <c r="ALM13" s="56"/>
      <c r="ALN13" s="56"/>
      <c r="ALO13" s="56"/>
      <c r="ALP13" s="56"/>
      <c r="ALQ13" s="56"/>
      <c r="ALR13" s="56"/>
      <c r="ALS13" s="56"/>
      <c r="ALT13" s="56"/>
      <c r="ALU13" s="56"/>
      <c r="ALV13" s="56"/>
      <c r="ALW13" s="56"/>
      <c r="ALX13" s="56"/>
      <c r="ALY13" s="56"/>
      <c r="ALZ13" s="56"/>
      <c r="AMA13" s="56"/>
      <c r="AMB13" s="56"/>
      <c r="AMC13" s="56"/>
      <c r="AMD13" s="56"/>
      <c r="AME13" s="56"/>
      <c r="AMF13" s="56"/>
      <c r="AMG13" s="56"/>
      <c r="AMH13" s="56"/>
      <c r="AMI13" s="56"/>
      <c r="AMJ13" s="56"/>
    </row>
    <row r="14" spans="2:1024" s="55" customFormat="1" thickBot="1">
      <c r="B14" s="110">
        <v>11</v>
      </c>
      <c r="C14" s="202" t="s">
        <v>115</v>
      </c>
      <c r="D14" s="204"/>
      <c r="E14" s="106" t="s">
        <v>116</v>
      </c>
      <c r="F14" s="5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  <c r="KH14" s="56"/>
      <c r="KI14" s="56"/>
      <c r="KJ14" s="56"/>
      <c r="KK14" s="56"/>
      <c r="KL14" s="56"/>
      <c r="KM14" s="56"/>
      <c r="KN14" s="56"/>
      <c r="KO14" s="56"/>
      <c r="KP14" s="56"/>
      <c r="KQ14" s="56"/>
      <c r="KR14" s="56"/>
      <c r="KS14" s="56"/>
      <c r="KT14" s="56"/>
      <c r="KU14" s="56"/>
      <c r="KV14" s="56"/>
      <c r="KW14" s="56"/>
      <c r="KX14" s="56"/>
      <c r="KY14" s="56"/>
      <c r="KZ14" s="56"/>
      <c r="LA14" s="56"/>
      <c r="LB14" s="56"/>
      <c r="LC14" s="56"/>
      <c r="LD14" s="56"/>
      <c r="LE14" s="56"/>
      <c r="LF14" s="56"/>
      <c r="LG14" s="56"/>
      <c r="LH14" s="56"/>
      <c r="LI14" s="56"/>
      <c r="LJ14" s="56"/>
      <c r="LK14" s="56"/>
      <c r="LL14" s="56"/>
      <c r="LM14" s="56"/>
      <c r="LN14" s="56"/>
      <c r="LO14" s="56"/>
      <c r="LP14" s="56"/>
      <c r="LQ14" s="56"/>
      <c r="LR14" s="56"/>
      <c r="LS14" s="56"/>
      <c r="LT14" s="56"/>
      <c r="LU14" s="56"/>
      <c r="LV14" s="56"/>
      <c r="LW14" s="56"/>
      <c r="LX14" s="56"/>
      <c r="LY14" s="56"/>
      <c r="LZ14" s="56"/>
      <c r="MA14" s="56"/>
      <c r="MB14" s="56"/>
      <c r="MC14" s="56"/>
      <c r="MD14" s="56"/>
      <c r="ME14" s="56"/>
      <c r="MF14" s="56"/>
      <c r="MG14" s="56"/>
      <c r="MH14" s="56"/>
      <c r="MI14" s="56"/>
      <c r="MJ14" s="56"/>
      <c r="MK14" s="56"/>
      <c r="ML14" s="56"/>
      <c r="MM14" s="56"/>
      <c r="MN14" s="56"/>
      <c r="MO14" s="56"/>
      <c r="MP14" s="56"/>
      <c r="MQ14" s="56"/>
      <c r="MR14" s="56"/>
      <c r="MS14" s="56"/>
      <c r="MT14" s="56"/>
      <c r="MU14" s="56"/>
      <c r="MV14" s="56"/>
      <c r="MW14" s="56"/>
      <c r="MX14" s="56"/>
      <c r="MY14" s="56"/>
      <c r="MZ14" s="56"/>
      <c r="NA14" s="56"/>
      <c r="NB14" s="56"/>
      <c r="NC14" s="56"/>
      <c r="ND14" s="56"/>
      <c r="NE14" s="56"/>
      <c r="NF14" s="56"/>
      <c r="NG14" s="56"/>
      <c r="NH14" s="56"/>
      <c r="NI14" s="56"/>
      <c r="NJ14" s="56"/>
      <c r="NK14" s="56"/>
      <c r="NL14" s="56"/>
      <c r="NM14" s="56"/>
      <c r="NN14" s="56"/>
      <c r="NO14" s="56"/>
      <c r="NP14" s="56"/>
      <c r="NQ14" s="56"/>
      <c r="NR14" s="56"/>
      <c r="NS14" s="56"/>
      <c r="NT14" s="56"/>
      <c r="NU14" s="56"/>
      <c r="NV14" s="56"/>
      <c r="NW14" s="56"/>
      <c r="NX14" s="56"/>
      <c r="NY14" s="56"/>
      <c r="NZ14" s="56"/>
      <c r="OA14" s="56"/>
      <c r="OB14" s="56"/>
      <c r="OC14" s="56"/>
      <c r="OD14" s="56"/>
      <c r="OE14" s="56"/>
      <c r="OF14" s="56"/>
      <c r="OG14" s="56"/>
      <c r="OH14" s="56"/>
      <c r="OI14" s="56"/>
      <c r="OJ14" s="56"/>
      <c r="OK14" s="56"/>
      <c r="OL14" s="56"/>
      <c r="OM14" s="56"/>
      <c r="ON14" s="56"/>
      <c r="OO14" s="56"/>
      <c r="OP14" s="56"/>
      <c r="OQ14" s="56"/>
      <c r="OR14" s="56"/>
      <c r="OS14" s="56"/>
      <c r="OT14" s="56"/>
      <c r="OU14" s="56"/>
      <c r="OV14" s="56"/>
      <c r="OW14" s="56"/>
      <c r="OX14" s="56"/>
      <c r="OY14" s="56"/>
      <c r="OZ14" s="56"/>
      <c r="PA14" s="56"/>
      <c r="PB14" s="56"/>
      <c r="PC14" s="56"/>
      <c r="PD14" s="56"/>
      <c r="PE14" s="56"/>
      <c r="PF14" s="56"/>
      <c r="PG14" s="56"/>
      <c r="PH14" s="56"/>
      <c r="PI14" s="56"/>
      <c r="PJ14" s="56"/>
      <c r="PK14" s="56"/>
      <c r="PL14" s="56"/>
      <c r="PM14" s="56"/>
      <c r="PN14" s="56"/>
      <c r="PO14" s="56"/>
      <c r="PP14" s="56"/>
      <c r="PQ14" s="56"/>
      <c r="PR14" s="56"/>
      <c r="PS14" s="56"/>
      <c r="PT14" s="56"/>
      <c r="PU14" s="56"/>
      <c r="PV14" s="56"/>
      <c r="PW14" s="56"/>
      <c r="PX14" s="56"/>
      <c r="PY14" s="56"/>
      <c r="PZ14" s="56"/>
      <c r="QA14" s="56"/>
      <c r="QB14" s="56"/>
      <c r="QC14" s="56"/>
      <c r="QD14" s="56"/>
      <c r="QE14" s="56"/>
      <c r="QF14" s="56"/>
      <c r="QG14" s="56"/>
      <c r="QH14" s="56"/>
      <c r="QI14" s="56"/>
      <c r="QJ14" s="56"/>
      <c r="QK14" s="56"/>
      <c r="QL14" s="56"/>
      <c r="QM14" s="56"/>
      <c r="QN14" s="56"/>
      <c r="QO14" s="56"/>
      <c r="QP14" s="56"/>
      <c r="QQ14" s="56"/>
      <c r="QR14" s="56"/>
      <c r="QS14" s="56"/>
      <c r="QT14" s="56"/>
      <c r="QU14" s="56"/>
      <c r="QV14" s="56"/>
      <c r="QW14" s="56"/>
      <c r="QX14" s="56"/>
      <c r="QY14" s="56"/>
      <c r="QZ14" s="56"/>
      <c r="RA14" s="56"/>
      <c r="RB14" s="56"/>
      <c r="RC14" s="56"/>
      <c r="RD14" s="56"/>
      <c r="RE14" s="56"/>
      <c r="RF14" s="56"/>
      <c r="RG14" s="56"/>
      <c r="RH14" s="56"/>
      <c r="RI14" s="56"/>
      <c r="RJ14" s="56"/>
      <c r="RK14" s="56"/>
      <c r="RL14" s="56"/>
      <c r="RM14" s="56"/>
      <c r="RN14" s="56"/>
      <c r="RO14" s="56"/>
      <c r="RP14" s="56"/>
      <c r="RQ14" s="56"/>
      <c r="RR14" s="56"/>
      <c r="RS14" s="56"/>
      <c r="RT14" s="56"/>
      <c r="RU14" s="56"/>
      <c r="RV14" s="56"/>
      <c r="RW14" s="56"/>
      <c r="RX14" s="56"/>
      <c r="RY14" s="56"/>
      <c r="RZ14" s="56"/>
      <c r="SA14" s="56"/>
      <c r="SB14" s="56"/>
      <c r="SC14" s="56"/>
      <c r="SD14" s="56"/>
      <c r="SE14" s="56"/>
      <c r="SF14" s="56"/>
      <c r="SG14" s="56"/>
      <c r="SH14" s="56"/>
      <c r="SI14" s="56"/>
      <c r="SJ14" s="56"/>
      <c r="SK14" s="56"/>
      <c r="SL14" s="56"/>
      <c r="SM14" s="56"/>
      <c r="SN14" s="56"/>
      <c r="SO14" s="56"/>
      <c r="SP14" s="56"/>
      <c r="SQ14" s="56"/>
      <c r="SR14" s="56"/>
      <c r="SS14" s="56"/>
      <c r="ST14" s="56"/>
      <c r="SU14" s="56"/>
      <c r="SV14" s="56"/>
      <c r="SW14" s="56"/>
      <c r="SX14" s="56"/>
      <c r="SY14" s="56"/>
      <c r="SZ14" s="56"/>
      <c r="TA14" s="56"/>
      <c r="TB14" s="56"/>
      <c r="TC14" s="56"/>
      <c r="TD14" s="56"/>
      <c r="TE14" s="56"/>
      <c r="TF14" s="56"/>
      <c r="TG14" s="56"/>
      <c r="TH14" s="56"/>
      <c r="TI14" s="56"/>
      <c r="TJ14" s="56"/>
      <c r="TK14" s="56"/>
      <c r="TL14" s="56"/>
      <c r="TM14" s="56"/>
      <c r="TN14" s="56"/>
      <c r="TO14" s="56"/>
      <c r="TP14" s="56"/>
      <c r="TQ14" s="56"/>
      <c r="TR14" s="56"/>
      <c r="TS14" s="56"/>
      <c r="TT14" s="56"/>
      <c r="TU14" s="56"/>
      <c r="TV14" s="56"/>
      <c r="TW14" s="56"/>
      <c r="TX14" s="56"/>
      <c r="TY14" s="56"/>
      <c r="TZ14" s="56"/>
      <c r="UA14" s="56"/>
      <c r="UB14" s="56"/>
      <c r="UC14" s="56"/>
      <c r="UD14" s="56"/>
      <c r="UE14" s="56"/>
      <c r="UF14" s="56"/>
      <c r="UG14" s="56"/>
      <c r="UH14" s="56"/>
      <c r="UI14" s="56"/>
      <c r="UJ14" s="56"/>
      <c r="UK14" s="56"/>
      <c r="UL14" s="56"/>
      <c r="UM14" s="56"/>
      <c r="UN14" s="56"/>
      <c r="UO14" s="56"/>
      <c r="UP14" s="56"/>
      <c r="UQ14" s="56"/>
      <c r="UR14" s="56"/>
      <c r="US14" s="56"/>
      <c r="UT14" s="56"/>
      <c r="UU14" s="56"/>
      <c r="UV14" s="56"/>
      <c r="UW14" s="56"/>
      <c r="UX14" s="56"/>
      <c r="UY14" s="56"/>
      <c r="UZ14" s="56"/>
      <c r="VA14" s="56"/>
      <c r="VB14" s="56"/>
      <c r="VC14" s="56"/>
      <c r="VD14" s="56"/>
      <c r="VE14" s="56"/>
      <c r="VF14" s="56"/>
      <c r="VG14" s="56"/>
      <c r="VH14" s="56"/>
      <c r="VI14" s="56"/>
      <c r="VJ14" s="56"/>
      <c r="VK14" s="56"/>
      <c r="VL14" s="56"/>
      <c r="VM14" s="56"/>
      <c r="VN14" s="56"/>
      <c r="VO14" s="56"/>
      <c r="VP14" s="56"/>
      <c r="VQ14" s="56"/>
      <c r="VR14" s="56"/>
      <c r="VS14" s="56"/>
      <c r="VT14" s="56"/>
      <c r="VU14" s="56"/>
      <c r="VV14" s="56"/>
      <c r="VW14" s="56"/>
      <c r="VX14" s="56"/>
      <c r="VY14" s="56"/>
      <c r="VZ14" s="56"/>
      <c r="WA14" s="56"/>
      <c r="WB14" s="56"/>
      <c r="WC14" s="56"/>
      <c r="WD14" s="56"/>
      <c r="WE14" s="56"/>
      <c r="WF14" s="56"/>
      <c r="WG14" s="56"/>
      <c r="WH14" s="56"/>
      <c r="WI14" s="56"/>
      <c r="WJ14" s="56"/>
      <c r="WK14" s="56"/>
      <c r="WL14" s="56"/>
      <c r="WM14" s="56"/>
      <c r="WN14" s="56"/>
      <c r="WO14" s="56"/>
      <c r="WP14" s="56"/>
      <c r="WQ14" s="56"/>
      <c r="WR14" s="56"/>
      <c r="WS14" s="56"/>
      <c r="WT14" s="56"/>
      <c r="WU14" s="56"/>
      <c r="WV14" s="56"/>
      <c r="WW14" s="56"/>
      <c r="WX14" s="56"/>
      <c r="WY14" s="56"/>
      <c r="WZ14" s="56"/>
      <c r="XA14" s="56"/>
      <c r="XB14" s="56"/>
      <c r="XC14" s="56"/>
      <c r="XD14" s="56"/>
      <c r="XE14" s="56"/>
      <c r="XF14" s="56"/>
      <c r="XG14" s="56"/>
      <c r="XH14" s="56"/>
      <c r="XI14" s="56"/>
      <c r="XJ14" s="56"/>
      <c r="XK14" s="56"/>
      <c r="XL14" s="56"/>
      <c r="XM14" s="56"/>
      <c r="XN14" s="56"/>
      <c r="XO14" s="56"/>
      <c r="XP14" s="56"/>
      <c r="XQ14" s="56"/>
      <c r="XR14" s="56"/>
      <c r="XS14" s="56"/>
      <c r="XT14" s="56"/>
      <c r="XU14" s="56"/>
      <c r="XV14" s="56"/>
      <c r="XW14" s="56"/>
      <c r="XX14" s="56"/>
      <c r="XY14" s="56"/>
      <c r="XZ14" s="56"/>
      <c r="YA14" s="56"/>
      <c r="YB14" s="56"/>
      <c r="YC14" s="56"/>
      <c r="YD14" s="56"/>
      <c r="YE14" s="56"/>
      <c r="YF14" s="56"/>
      <c r="YG14" s="56"/>
      <c r="YH14" s="56"/>
      <c r="YI14" s="56"/>
      <c r="YJ14" s="56"/>
      <c r="YK14" s="56"/>
      <c r="YL14" s="56"/>
      <c r="YM14" s="56"/>
      <c r="YN14" s="56"/>
      <c r="YO14" s="56"/>
      <c r="YP14" s="56"/>
      <c r="YQ14" s="56"/>
      <c r="YR14" s="56"/>
      <c r="YS14" s="56"/>
      <c r="YT14" s="56"/>
      <c r="YU14" s="56"/>
      <c r="YV14" s="56"/>
      <c r="YW14" s="56"/>
      <c r="YX14" s="56"/>
      <c r="YY14" s="56"/>
      <c r="YZ14" s="56"/>
      <c r="ZA14" s="56"/>
      <c r="ZB14" s="56"/>
      <c r="ZC14" s="56"/>
      <c r="ZD14" s="56"/>
      <c r="ZE14" s="56"/>
      <c r="ZF14" s="56"/>
      <c r="ZG14" s="56"/>
      <c r="ZH14" s="56"/>
      <c r="ZI14" s="56"/>
      <c r="ZJ14" s="56"/>
      <c r="ZK14" s="56"/>
      <c r="ZL14" s="56"/>
      <c r="ZM14" s="56"/>
      <c r="ZN14" s="56"/>
      <c r="ZO14" s="56"/>
      <c r="ZP14" s="56"/>
      <c r="ZQ14" s="56"/>
      <c r="ZR14" s="56"/>
      <c r="ZS14" s="56"/>
      <c r="ZT14" s="56"/>
      <c r="ZU14" s="56"/>
      <c r="ZV14" s="56"/>
      <c r="ZW14" s="56"/>
      <c r="ZX14" s="56"/>
      <c r="ZY14" s="56"/>
      <c r="ZZ14" s="56"/>
      <c r="AAA14" s="56"/>
      <c r="AAB14" s="56"/>
      <c r="AAC14" s="56"/>
      <c r="AAD14" s="56"/>
      <c r="AAE14" s="56"/>
      <c r="AAF14" s="56"/>
      <c r="AAG14" s="56"/>
      <c r="AAH14" s="56"/>
      <c r="AAI14" s="56"/>
      <c r="AAJ14" s="56"/>
      <c r="AAK14" s="56"/>
      <c r="AAL14" s="56"/>
      <c r="AAM14" s="56"/>
      <c r="AAN14" s="56"/>
      <c r="AAO14" s="56"/>
      <c r="AAP14" s="56"/>
      <c r="AAQ14" s="56"/>
      <c r="AAR14" s="56"/>
      <c r="AAS14" s="56"/>
      <c r="AAT14" s="56"/>
      <c r="AAU14" s="56"/>
      <c r="AAV14" s="56"/>
      <c r="AAW14" s="56"/>
      <c r="AAX14" s="56"/>
      <c r="AAY14" s="56"/>
      <c r="AAZ14" s="56"/>
      <c r="ABA14" s="56"/>
      <c r="ABB14" s="56"/>
      <c r="ABC14" s="56"/>
      <c r="ABD14" s="56"/>
      <c r="ABE14" s="56"/>
      <c r="ABF14" s="56"/>
      <c r="ABG14" s="56"/>
      <c r="ABH14" s="56"/>
      <c r="ABI14" s="56"/>
      <c r="ABJ14" s="56"/>
      <c r="ABK14" s="56"/>
      <c r="ABL14" s="56"/>
      <c r="ABM14" s="56"/>
      <c r="ABN14" s="56"/>
      <c r="ABO14" s="56"/>
      <c r="ABP14" s="56"/>
      <c r="ABQ14" s="56"/>
      <c r="ABR14" s="56"/>
      <c r="ABS14" s="56"/>
      <c r="ABT14" s="56"/>
      <c r="ABU14" s="56"/>
      <c r="ABV14" s="56"/>
      <c r="ABW14" s="56"/>
      <c r="ABX14" s="56"/>
      <c r="ABY14" s="56"/>
      <c r="ABZ14" s="56"/>
      <c r="ACA14" s="56"/>
      <c r="ACB14" s="56"/>
      <c r="ACC14" s="56"/>
      <c r="ACD14" s="56"/>
      <c r="ACE14" s="56"/>
      <c r="ACF14" s="56"/>
      <c r="ACG14" s="56"/>
      <c r="ACH14" s="56"/>
      <c r="ACI14" s="56"/>
      <c r="ACJ14" s="56"/>
      <c r="ACK14" s="56"/>
      <c r="ACL14" s="56"/>
      <c r="ACM14" s="56"/>
      <c r="ACN14" s="56"/>
      <c r="ACO14" s="56"/>
      <c r="ACP14" s="56"/>
      <c r="ACQ14" s="56"/>
      <c r="ACR14" s="56"/>
      <c r="ACS14" s="56"/>
      <c r="ACT14" s="56"/>
      <c r="ACU14" s="56"/>
      <c r="ACV14" s="56"/>
      <c r="ACW14" s="56"/>
      <c r="ACX14" s="56"/>
      <c r="ACY14" s="56"/>
      <c r="ACZ14" s="56"/>
      <c r="ADA14" s="56"/>
      <c r="ADB14" s="56"/>
      <c r="ADC14" s="56"/>
      <c r="ADD14" s="56"/>
      <c r="ADE14" s="56"/>
      <c r="ADF14" s="56"/>
      <c r="ADG14" s="56"/>
      <c r="ADH14" s="56"/>
      <c r="ADI14" s="56"/>
      <c r="ADJ14" s="56"/>
      <c r="ADK14" s="56"/>
      <c r="ADL14" s="56"/>
      <c r="ADM14" s="56"/>
      <c r="ADN14" s="56"/>
      <c r="ADO14" s="56"/>
      <c r="ADP14" s="56"/>
      <c r="ADQ14" s="56"/>
      <c r="ADR14" s="56"/>
      <c r="ADS14" s="56"/>
      <c r="ADT14" s="56"/>
      <c r="ADU14" s="56"/>
      <c r="ADV14" s="56"/>
      <c r="ADW14" s="56"/>
      <c r="ADX14" s="56"/>
      <c r="ADY14" s="56"/>
      <c r="ADZ14" s="56"/>
      <c r="AEA14" s="56"/>
      <c r="AEB14" s="56"/>
      <c r="AEC14" s="56"/>
      <c r="AED14" s="56"/>
      <c r="AEE14" s="56"/>
      <c r="AEF14" s="56"/>
      <c r="AEG14" s="56"/>
      <c r="AEH14" s="56"/>
      <c r="AEI14" s="56"/>
      <c r="AEJ14" s="56"/>
      <c r="AEK14" s="56"/>
      <c r="AEL14" s="56"/>
      <c r="AEM14" s="56"/>
      <c r="AEN14" s="56"/>
      <c r="AEO14" s="56"/>
      <c r="AEP14" s="56"/>
      <c r="AEQ14" s="56"/>
      <c r="AER14" s="56"/>
      <c r="AES14" s="56"/>
      <c r="AET14" s="56"/>
      <c r="AEU14" s="56"/>
      <c r="AEV14" s="56"/>
      <c r="AEW14" s="56"/>
      <c r="AEX14" s="56"/>
      <c r="AEY14" s="56"/>
      <c r="AEZ14" s="56"/>
      <c r="AFA14" s="56"/>
      <c r="AFB14" s="56"/>
      <c r="AFC14" s="56"/>
      <c r="AFD14" s="56"/>
      <c r="AFE14" s="56"/>
      <c r="AFF14" s="56"/>
      <c r="AFG14" s="56"/>
      <c r="AFH14" s="56"/>
      <c r="AFI14" s="56"/>
      <c r="AFJ14" s="56"/>
      <c r="AFK14" s="56"/>
      <c r="AFL14" s="56"/>
      <c r="AFM14" s="56"/>
      <c r="AFN14" s="56"/>
      <c r="AFO14" s="56"/>
      <c r="AFP14" s="56"/>
      <c r="AFQ14" s="56"/>
      <c r="AFR14" s="56"/>
      <c r="AFS14" s="56"/>
      <c r="AFT14" s="56"/>
      <c r="AFU14" s="56"/>
      <c r="AFV14" s="56"/>
      <c r="AFW14" s="56"/>
      <c r="AFX14" s="56"/>
      <c r="AFY14" s="56"/>
      <c r="AFZ14" s="56"/>
      <c r="AGA14" s="56"/>
      <c r="AGB14" s="56"/>
      <c r="AGC14" s="56"/>
      <c r="AGD14" s="56"/>
      <c r="AGE14" s="56"/>
      <c r="AGF14" s="56"/>
      <c r="AGG14" s="56"/>
      <c r="AGH14" s="56"/>
      <c r="AGI14" s="56"/>
      <c r="AGJ14" s="56"/>
      <c r="AGK14" s="56"/>
      <c r="AGL14" s="56"/>
      <c r="AGM14" s="56"/>
      <c r="AGN14" s="56"/>
      <c r="AGO14" s="56"/>
      <c r="AGP14" s="56"/>
      <c r="AGQ14" s="56"/>
      <c r="AGR14" s="56"/>
      <c r="AGS14" s="56"/>
      <c r="AGT14" s="56"/>
      <c r="AGU14" s="56"/>
      <c r="AGV14" s="56"/>
      <c r="AGW14" s="56"/>
      <c r="AGX14" s="56"/>
      <c r="AGY14" s="56"/>
      <c r="AGZ14" s="56"/>
      <c r="AHA14" s="56"/>
      <c r="AHB14" s="56"/>
      <c r="AHC14" s="56"/>
      <c r="AHD14" s="56"/>
      <c r="AHE14" s="56"/>
      <c r="AHF14" s="56"/>
      <c r="AHG14" s="56"/>
      <c r="AHH14" s="56"/>
      <c r="AHI14" s="56"/>
      <c r="AHJ14" s="56"/>
      <c r="AHK14" s="56"/>
      <c r="AHL14" s="56"/>
      <c r="AHM14" s="56"/>
      <c r="AHN14" s="56"/>
      <c r="AHO14" s="56"/>
      <c r="AHP14" s="56"/>
      <c r="AHQ14" s="56"/>
      <c r="AHR14" s="56"/>
      <c r="AHS14" s="56"/>
      <c r="AHT14" s="56"/>
      <c r="AHU14" s="56"/>
      <c r="AHV14" s="56"/>
      <c r="AHW14" s="56"/>
      <c r="AHX14" s="56"/>
      <c r="AHY14" s="56"/>
      <c r="AHZ14" s="56"/>
      <c r="AIA14" s="56"/>
      <c r="AIB14" s="56"/>
      <c r="AIC14" s="56"/>
      <c r="AID14" s="56"/>
      <c r="AIE14" s="56"/>
      <c r="AIF14" s="56"/>
      <c r="AIG14" s="56"/>
      <c r="AIH14" s="56"/>
      <c r="AII14" s="56"/>
      <c r="AIJ14" s="56"/>
      <c r="AIK14" s="56"/>
      <c r="AIL14" s="56"/>
      <c r="AIM14" s="56"/>
      <c r="AIN14" s="56"/>
      <c r="AIO14" s="56"/>
      <c r="AIP14" s="56"/>
      <c r="AIQ14" s="56"/>
      <c r="AIR14" s="56"/>
      <c r="AIS14" s="56"/>
      <c r="AIT14" s="56"/>
      <c r="AIU14" s="56"/>
      <c r="AIV14" s="56"/>
      <c r="AIW14" s="56"/>
      <c r="AIX14" s="56"/>
      <c r="AIY14" s="56"/>
      <c r="AIZ14" s="56"/>
      <c r="AJA14" s="56"/>
      <c r="AJB14" s="56"/>
      <c r="AJC14" s="56"/>
      <c r="AJD14" s="56"/>
      <c r="AJE14" s="56"/>
      <c r="AJF14" s="56"/>
      <c r="AJG14" s="56"/>
      <c r="AJH14" s="56"/>
      <c r="AJI14" s="56"/>
      <c r="AJJ14" s="56"/>
      <c r="AJK14" s="56"/>
      <c r="AJL14" s="56"/>
      <c r="AJM14" s="56"/>
      <c r="AJN14" s="56"/>
      <c r="AJO14" s="56"/>
      <c r="AJP14" s="56"/>
      <c r="AJQ14" s="56"/>
      <c r="AJR14" s="56"/>
      <c r="AJS14" s="56"/>
      <c r="AJT14" s="56"/>
      <c r="AJU14" s="56"/>
      <c r="AJV14" s="56"/>
      <c r="AJW14" s="56"/>
      <c r="AJX14" s="56"/>
      <c r="AJY14" s="56"/>
      <c r="AJZ14" s="56"/>
      <c r="AKA14" s="56"/>
      <c r="AKB14" s="56"/>
      <c r="AKC14" s="56"/>
      <c r="AKD14" s="56"/>
      <c r="AKE14" s="56"/>
      <c r="AKF14" s="56"/>
      <c r="AKG14" s="56"/>
      <c r="AKH14" s="56"/>
      <c r="AKI14" s="56"/>
      <c r="AKJ14" s="56"/>
      <c r="AKK14" s="56"/>
      <c r="AKL14" s="56"/>
      <c r="AKM14" s="56"/>
      <c r="AKN14" s="56"/>
      <c r="AKO14" s="56"/>
      <c r="AKP14" s="56"/>
      <c r="AKQ14" s="56"/>
      <c r="AKR14" s="56"/>
      <c r="AKS14" s="56"/>
      <c r="AKT14" s="56"/>
      <c r="AKU14" s="56"/>
      <c r="AKV14" s="56"/>
      <c r="AKW14" s="56"/>
      <c r="AKX14" s="56"/>
      <c r="AKY14" s="56"/>
      <c r="AKZ14" s="56"/>
      <c r="ALA14" s="56"/>
      <c r="ALB14" s="56"/>
      <c r="ALC14" s="56"/>
      <c r="ALD14" s="56"/>
      <c r="ALE14" s="56"/>
      <c r="ALF14" s="56"/>
      <c r="ALG14" s="56"/>
      <c r="ALH14" s="56"/>
      <c r="ALI14" s="56"/>
      <c r="ALJ14" s="56"/>
      <c r="ALK14" s="56"/>
      <c r="ALL14" s="56"/>
      <c r="ALM14" s="56"/>
      <c r="ALN14" s="56"/>
      <c r="ALO14" s="56"/>
      <c r="ALP14" s="56"/>
      <c r="ALQ14" s="56"/>
      <c r="ALR14" s="56"/>
      <c r="ALS14" s="56"/>
      <c r="ALT14" s="56"/>
      <c r="ALU14" s="56"/>
      <c r="ALV14" s="56"/>
      <c r="ALW14" s="56"/>
      <c r="ALX14" s="56"/>
      <c r="ALY14" s="56"/>
      <c r="ALZ14" s="56"/>
      <c r="AMA14" s="56"/>
      <c r="AMB14" s="56"/>
      <c r="AMC14" s="56"/>
      <c r="AMD14" s="56"/>
      <c r="AME14" s="56"/>
      <c r="AMF14" s="56"/>
      <c r="AMG14" s="56"/>
      <c r="AMH14" s="56"/>
      <c r="AMI14" s="56"/>
      <c r="AMJ14" s="56"/>
    </row>
    <row r="15" spans="2:1024" s="55" customFormat="1" ht="15.75" customHeight="1" thickBot="1">
      <c r="B15" s="110"/>
      <c r="C15" s="202" t="s">
        <v>117</v>
      </c>
      <c r="D15" s="203"/>
      <c r="E15" s="107" t="s">
        <v>143</v>
      </c>
      <c r="F15" s="58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  <c r="JR15" s="56"/>
      <c r="JS15" s="56"/>
      <c r="JT15" s="56"/>
      <c r="JU15" s="56"/>
      <c r="JV15" s="56"/>
      <c r="JW15" s="56"/>
      <c r="JX15" s="56"/>
      <c r="JY15" s="56"/>
      <c r="JZ15" s="56"/>
      <c r="KA15" s="56"/>
      <c r="KB15" s="56"/>
      <c r="KC15" s="56"/>
      <c r="KD15" s="56"/>
      <c r="KE15" s="56"/>
      <c r="KF15" s="56"/>
      <c r="KG15" s="56"/>
      <c r="KH15" s="56"/>
      <c r="KI15" s="56"/>
      <c r="KJ15" s="56"/>
      <c r="KK15" s="56"/>
      <c r="KL15" s="56"/>
      <c r="KM15" s="56"/>
      <c r="KN15" s="56"/>
      <c r="KO15" s="56"/>
      <c r="KP15" s="56"/>
      <c r="KQ15" s="56"/>
      <c r="KR15" s="56"/>
      <c r="KS15" s="56"/>
      <c r="KT15" s="56"/>
      <c r="KU15" s="56"/>
      <c r="KV15" s="56"/>
      <c r="KW15" s="56"/>
      <c r="KX15" s="56"/>
      <c r="KY15" s="56"/>
      <c r="KZ15" s="56"/>
      <c r="LA15" s="56"/>
      <c r="LB15" s="56"/>
      <c r="LC15" s="56"/>
      <c r="LD15" s="56"/>
      <c r="LE15" s="56"/>
      <c r="LF15" s="56"/>
      <c r="LG15" s="56"/>
      <c r="LH15" s="56"/>
      <c r="LI15" s="56"/>
      <c r="LJ15" s="56"/>
      <c r="LK15" s="56"/>
      <c r="LL15" s="56"/>
      <c r="LM15" s="56"/>
      <c r="LN15" s="56"/>
      <c r="LO15" s="56"/>
      <c r="LP15" s="56"/>
      <c r="LQ15" s="56"/>
      <c r="LR15" s="56"/>
      <c r="LS15" s="56"/>
      <c r="LT15" s="56"/>
      <c r="LU15" s="56"/>
      <c r="LV15" s="56"/>
      <c r="LW15" s="56"/>
      <c r="LX15" s="56"/>
      <c r="LY15" s="56"/>
      <c r="LZ15" s="56"/>
      <c r="MA15" s="56"/>
      <c r="MB15" s="56"/>
      <c r="MC15" s="56"/>
      <c r="MD15" s="56"/>
      <c r="ME15" s="56"/>
      <c r="MF15" s="56"/>
      <c r="MG15" s="56"/>
      <c r="MH15" s="56"/>
      <c r="MI15" s="56"/>
      <c r="MJ15" s="56"/>
      <c r="MK15" s="56"/>
      <c r="ML15" s="56"/>
      <c r="MM15" s="56"/>
      <c r="MN15" s="56"/>
      <c r="MO15" s="56"/>
      <c r="MP15" s="56"/>
      <c r="MQ15" s="56"/>
      <c r="MR15" s="56"/>
      <c r="MS15" s="56"/>
      <c r="MT15" s="56"/>
      <c r="MU15" s="56"/>
      <c r="MV15" s="56"/>
      <c r="MW15" s="56"/>
      <c r="MX15" s="56"/>
      <c r="MY15" s="56"/>
      <c r="MZ15" s="56"/>
      <c r="NA15" s="56"/>
      <c r="NB15" s="56"/>
      <c r="NC15" s="56"/>
      <c r="ND15" s="56"/>
      <c r="NE15" s="56"/>
      <c r="NF15" s="56"/>
      <c r="NG15" s="56"/>
      <c r="NH15" s="56"/>
      <c r="NI15" s="56"/>
      <c r="NJ15" s="56"/>
      <c r="NK15" s="56"/>
      <c r="NL15" s="56"/>
      <c r="NM15" s="56"/>
      <c r="NN15" s="56"/>
      <c r="NO15" s="56"/>
      <c r="NP15" s="56"/>
      <c r="NQ15" s="56"/>
      <c r="NR15" s="56"/>
      <c r="NS15" s="56"/>
      <c r="NT15" s="56"/>
      <c r="NU15" s="56"/>
      <c r="NV15" s="56"/>
      <c r="NW15" s="56"/>
      <c r="NX15" s="56"/>
      <c r="NY15" s="56"/>
      <c r="NZ15" s="56"/>
      <c r="OA15" s="56"/>
      <c r="OB15" s="56"/>
      <c r="OC15" s="56"/>
      <c r="OD15" s="56"/>
      <c r="OE15" s="56"/>
      <c r="OF15" s="56"/>
      <c r="OG15" s="56"/>
      <c r="OH15" s="56"/>
      <c r="OI15" s="56"/>
      <c r="OJ15" s="56"/>
      <c r="OK15" s="56"/>
      <c r="OL15" s="56"/>
      <c r="OM15" s="56"/>
      <c r="ON15" s="56"/>
      <c r="OO15" s="56"/>
      <c r="OP15" s="56"/>
      <c r="OQ15" s="56"/>
      <c r="OR15" s="56"/>
      <c r="OS15" s="56"/>
      <c r="OT15" s="56"/>
      <c r="OU15" s="56"/>
      <c r="OV15" s="56"/>
      <c r="OW15" s="56"/>
      <c r="OX15" s="56"/>
      <c r="OY15" s="56"/>
      <c r="OZ15" s="56"/>
      <c r="PA15" s="56"/>
      <c r="PB15" s="56"/>
      <c r="PC15" s="56"/>
      <c r="PD15" s="56"/>
      <c r="PE15" s="56"/>
      <c r="PF15" s="56"/>
      <c r="PG15" s="56"/>
      <c r="PH15" s="56"/>
      <c r="PI15" s="56"/>
      <c r="PJ15" s="56"/>
      <c r="PK15" s="56"/>
      <c r="PL15" s="56"/>
      <c r="PM15" s="56"/>
      <c r="PN15" s="56"/>
      <c r="PO15" s="56"/>
      <c r="PP15" s="56"/>
      <c r="PQ15" s="56"/>
      <c r="PR15" s="56"/>
      <c r="PS15" s="56"/>
      <c r="PT15" s="56"/>
      <c r="PU15" s="56"/>
      <c r="PV15" s="56"/>
      <c r="PW15" s="56"/>
      <c r="PX15" s="56"/>
      <c r="PY15" s="56"/>
      <c r="PZ15" s="56"/>
      <c r="QA15" s="56"/>
      <c r="QB15" s="56"/>
      <c r="QC15" s="56"/>
      <c r="QD15" s="56"/>
      <c r="QE15" s="56"/>
      <c r="QF15" s="56"/>
      <c r="QG15" s="56"/>
      <c r="QH15" s="56"/>
      <c r="QI15" s="56"/>
      <c r="QJ15" s="56"/>
      <c r="QK15" s="56"/>
      <c r="QL15" s="56"/>
      <c r="QM15" s="56"/>
      <c r="QN15" s="56"/>
      <c r="QO15" s="56"/>
      <c r="QP15" s="56"/>
      <c r="QQ15" s="56"/>
      <c r="QR15" s="56"/>
      <c r="QS15" s="56"/>
      <c r="QT15" s="56"/>
      <c r="QU15" s="56"/>
      <c r="QV15" s="56"/>
      <c r="QW15" s="56"/>
      <c r="QX15" s="56"/>
      <c r="QY15" s="56"/>
      <c r="QZ15" s="56"/>
      <c r="RA15" s="56"/>
      <c r="RB15" s="56"/>
      <c r="RC15" s="56"/>
      <c r="RD15" s="56"/>
      <c r="RE15" s="56"/>
      <c r="RF15" s="56"/>
      <c r="RG15" s="56"/>
      <c r="RH15" s="56"/>
      <c r="RI15" s="56"/>
      <c r="RJ15" s="56"/>
      <c r="RK15" s="56"/>
      <c r="RL15" s="56"/>
      <c r="RM15" s="56"/>
      <c r="RN15" s="56"/>
      <c r="RO15" s="56"/>
      <c r="RP15" s="56"/>
      <c r="RQ15" s="56"/>
      <c r="RR15" s="56"/>
      <c r="RS15" s="56"/>
      <c r="RT15" s="56"/>
      <c r="RU15" s="56"/>
      <c r="RV15" s="56"/>
      <c r="RW15" s="56"/>
      <c r="RX15" s="56"/>
      <c r="RY15" s="56"/>
      <c r="RZ15" s="56"/>
      <c r="SA15" s="56"/>
      <c r="SB15" s="56"/>
      <c r="SC15" s="56"/>
      <c r="SD15" s="56"/>
      <c r="SE15" s="56"/>
      <c r="SF15" s="56"/>
      <c r="SG15" s="56"/>
      <c r="SH15" s="56"/>
      <c r="SI15" s="56"/>
      <c r="SJ15" s="56"/>
      <c r="SK15" s="56"/>
      <c r="SL15" s="56"/>
      <c r="SM15" s="56"/>
      <c r="SN15" s="56"/>
      <c r="SO15" s="56"/>
      <c r="SP15" s="56"/>
      <c r="SQ15" s="56"/>
      <c r="SR15" s="56"/>
      <c r="SS15" s="56"/>
      <c r="ST15" s="56"/>
      <c r="SU15" s="56"/>
      <c r="SV15" s="56"/>
      <c r="SW15" s="56"/>
      <c r="SX15" s="56"/>
      <c r="SY15" s="56"/>
      <c r="SZ15" s="56"/>
      <c r="TA15" s="56"/>
      <c r="TB15" s="56"/>
      <c r="TC15" s="56"/>
      <c r="TD15" s="56"/>
      <c r="TE15" s="56"/>
      <c r="TF15" s="56"/>
      <c r="TG15" s="56"/>
      <c r="TH15" s="56"/>
      <c r="TI15" s="56"/>
      <c r="TJ15" s="56"/>
      <c r="TK15" s="56"/>
      <c r="TL15" s="56"/>
      <c r="TM15" s="56"/>
      <c r="TN15" s="56"/>
      <c r="TO15" s="56"/>
      <c r="TP15" s="56"/>
      <c r="TQ15" s="56"/>
      <c r="TR15" s="56"/>
      <c r="TS15" s="56"/>
      <c r="TT15" s="56"/>
      <c r="TU15" s="56"/>
      <c r="TV15" s="56"/>
      <c r="TW15" s="56"/>
      <c r="TX15" s="56"/>
      <c r="TY15" s="56"/>
      <c r="TZ15" s="56"/>
      <c r="UA15" s="56"/>
      <c r="UB15" s="56"/>
      <c r="UC15" s="56"/>
      <c r="UD15" s="56"/>
      <c r="UE15" s="56"/>
      <c r="UF15" s="56"/>
      <c r="UG15" s="56"/>
      <c r="UH15" s="56"/>
      <c r="UI15" s="56"/>
      <c r="UJ15" s="56"/>
      <c r="UK15" s="56"/>
      <c r="UL15" s="56"/>
      <c r="UM15" s="56"/>
      <c r="UN15" s="56"/>
      <c r="UO15" s="56"/>
      <c r="UP15" s="56"/>
      <c r="UQ15" s="56"/>
      <c r="UR15" s="56"/>
      <c r="US15" s="56"/>
      <c r="UT15" s="56"/>
      <c r="UU15" s="56"/>
      <c r="UV15" s="56"/>
      <c r="UW15" s="56"/>
      <c r="UX15" s="56"/>
      <c r="UY15" s="56"/>
      <c r="UZ15" s="56"/>
      <c r="VA15" s="56"/>
      <c r="VB15" s="56"/>
      <c r="VC15" s="56"/>
      <c r="VD15" s="56"/>
      <c r="VE15" s="56"/>
      <c r="VF15" s="56"/>
      <c r="VG15" s="56"/>
      <c r="VH15" s="56"/>
      <c r="VI15" s="56"/>
      <c r="VJ15" s="56"/>
      <c r="VK15" s="56"/>
      <c r="VL15" s="56"/>
      <c r="VM15" s="56"/>
      <c r="VN15" s="56"/>
      <c r="VO15" s="56"/>
      <c r="VP15" s="56"/>
      <c r="VQ15" s="56"/>
      <c r="VR15" s="56"/>
      <c r="VS15" s="56"/>
      <c r="VT15" s="56"/>
      <c r="VU15" s="56"/>
      <c r="VV15" s="56"/>
      <c r="VW15" s="56"/>
      <c r="VX15" s="56"/>
      <c r="VY15" s="56"/>
      <c r="VZ15" s="56"/>
      <c r="WA15" s="56"/>
      <c r="WB15" s="56"/>
      <c r="WC15" s="56"/>
      <c r="WD15" s="56"/>
      <c r="WE15" s="56"/>
      <c r="WF15" s="56"/>
      <c r="WG15" s="56"/>
      <c r="WH15" s="56"/>
      <c r="WI15" s="56"/>
      <c r="WJ15" s="56"/>
      <c r="WK15" s="56"/>
      <c r="WL15" s="56"/>
      <c r="WM15" s="56"/>
      <c r="WN15" s="56"/>
      <c r="WO15" s="56"/>
      <c r="WP15" s="56"/>
      <c r="WQ15" s="56"/>
      <c r="WR15" s="56"/>
      <c r="WS15" s="56"/>
      <c r="WT15" s="56"/>
      <c r="WU15" s="56"/>
      <c r="WV15" s="56"/>
      <c r="WW15" s="56"/>
      <c r="WX15" s="56"/>
      <c r="WY15" s="56"/>
      <c r="WZ15" s="56"/>
      <c r="XA15" s="56"/>
      <c r="XB15" s="56"/>
      <c r="XC15" s="56"/>
      <c r="XD15" s="56"/>
      <c r="XE15" s="56"/>
      <c r="XF15" s="56"/>
      <c r="XG15" s="56"/>
      <c r="XH15" s="56"/>
      <c r="XI15" s="56"/>
      <c r="XJ15" s="56"/>
      <c r="XK15" s="56"/>
      <c r="XL15" s="56"/>
      <c r="XM15" s="56"/>
      <c r="XN15" s="56"/>
      <c r="XO15" s="56"/>
      <c r="XP15" s="56"/>
      <c r="XQ15" s="56"/>
      <c r="XR15" s="56"/>
      <c r="XS15" s="56"/>
      <c r="XT15" s="56"/>
      <c r="XU15" s="56"/>
      <c r="XV15" s="56"/>
      <c r="XW15" s="56"/>
      <c r="XX15" s="56"/>
      <c r="XY15" s="56"/>
      <c r="XZ15" s="56"/>
      <c r="YA15" s="56"/>
      <c r="YB15" s="56"/>
      <c r="YC15" s="56"/>
      <c r="YD15" s="56"/>
      <c r="YE15" s="56"/>
      <c r="YF15" s="56"/>
      <c r="YG15" s="56"/>
      <c r="YH15" s="56"/>
      <c r="YI15" s="56"/>
      <c r="YJ15" s="56"/>
      <c r="YK15" s="56"/>
      <c r="YL15" s="56"/>
      <c r="YM15" s="56"/>
      <c r="YN15" s="56"/>
      <c r="YO15" s="56"/>
      <c r="YP15" s="56"/>
      <c r="YQ15" s="56"/>
      <c r="YR15" s="56"/>
      <c r="YS15" s="56"/>
      <c r="YT15" s="56"/>
      <c r="YU15" s="56"/>
      <c r="YV15" s="56"/>
      <c r="YW15" s="56"/>
      <c r="YX15" s="56"/>
      <c r="YY15" s="56"/>
      <c r="YZ15" s="56"/>
      <c r="ZA15" s="56"/>
      <c r="ZB15" s="56"/>
      <c r="ZC15" s="56"/>
      <c r="ZD15" s="56"/>
      <c r="ZE15" s="56"/>
      <c r="ZF15" s="56"/>
      <c r="ZG15" s="56"/>
      <c r="ZH15" s="56"/>
      <c r="ZI15" s="56"/>
      <c r="ZJ15" s="56"/>
      <c r="ZK15" s="56"/>
      <c r="ZL15" s="56"/>
      <c r="ZM15" s="56"/>
      <c r="ZN15" s="56"/>
      <c r="ZO15" s="56"/>
      <c r="ZP15" s="56"/>
      <c r="ZQ15" s="56"/>
      <c r="ZR15" s="56"/>
      <c r="ZS15" s="56"/>
      <c r="ZT15" s="56"/>
      <c r="ZU15" s="56"/>
      <c r="ZV15" s="56"/>
      <c r="ZW15" s="56"/>
      <c r="ZX15" s="56"/>
      <c r="ZY15" s="56"/>
      <c r="ZZ15" s="56"/>
      <c r="AAA15" s="56"/>
      <c r="AAB15" s="56"/>
      <c r="AAC15" s="56"/>
      <c r="AAD15" s="56"/>
      <c r="AAE15" s="56"/>
      <c r="AAF15" s="56"/>
      <c r="AAG15" s="56"/>
      <c r="AAH15" s="56"/>
      <c r="AAI15" s="56"/>
      <c r="AAJ15" s="56"/>
      <c r="AAK15" s="56"/>
      <c r="AAL15" s="56"/>
      <c r="AAM15" s="56"/>
      <c r="AAN15" s="56"/>
      <c r="AAO15" s="56"/>
      <c r="AAP15" s="56"/>
      <c r="AAQ15" s="56"/>
      <c r="AAR15" s="56"/>
      <c r="AAS15" s="56"/>
      <c r="AAT15" s="56"/>
      <c r="AAU15" s="56"/>
      <c r="AAV15" s="56"/>
      <c r="AAW15" s="56"/>
      <c r="AAX15" s="56"/>
      <c r="AAY15" s="56"/>
      <c r="AAZ15" s="56"/>
      <c r="ABA15" s="56"/>
      <c r="ABB15" s="56"/>
      <c r="ABC15" s="56"/>
      <c r="ABD15" s="56"/>
      <c r="ABE15" s="56"/>
      <c r="ABF15" s="56"/>
      <c r="ABG15" s="56"/>
      <c r="ABH15" s="56"/>
      <c r="ABI15" s="56"/>
      <c r="ABJ15" s="56"/>
      <c r="ABK15" s="56"/>
      <c r="ABL15" s="56"/>
      <c r="ABM15" s="56"/>
      <c r="ABN15" s="56"/>
      <c r="ABO15" s="56"/>
      <c r="ABP15" s="56"/>
      <c r="ABQ15" s="56"/>
      <c r="ABR15" s="56"/>
      <c r="ABS15" s="56"/>
      <c r="ABT15" s="56"/>
      <c r="ABU15" s="56"/>
      <c r="ABV15" s="56"/>
      <c r="ABW15" s="56"/>
      <c r="ABX15" s="56"/>
      <c r="ABY15" s="56"/>
      <c r="ABZ15" s="56"/>
      <c r="ACA15" s="56"/>
      <c r="ACB15" s="56"/>
      <c r="ACC15" s="56"/>
      <c r="ACD15" s="56"/>
      <c r="ACE15" s="56"/>
      <c r="ACF15" s="56"/>
      <c r="ACG15" s="56"/>
      <c r="ACH15" s="56"/>
      <c r="ACI15" s="56"/>
      <c r="ACJ15" s="56"/>
      <c r="ACK15" s="56"/>
      <c r="ACL15" s="56"/>
      <c r="ACM15" s="56"/>
      <c r="ACN15" s="56"/>
      <c r="ACO15" s="56"/>
      <c r="ACP15" s="56"/>
      <c r="ACQ15" s="56"/>
      <c r="ACR15" s="56"/>
      <c r="ACS15" s="56"/>
      <c r="ACT15" s="56"/>
      <c r="ACU15" s="56"/>
      <c r="ACV15" s="56"/>
      <c r="ACW15" s="56"/>
      <c r="ACX15" s="56"/>
      <c r="ACY15" s="56"/>
      <c r="ACZ15" s="56"/>
      <c r="ADA15" s="56"/>
      <c r="ADB15" s="56"/>
      <c r="ADC15" s="56"/>
      <c r="ADD15" s="56"/>
      <c r="ADE15" s="56"/>
      <c r="ADF15" s="56"/>
      <c r="ADG15" s="56"/>
      <c r="ADH15" s="56"/>
      <c r="ADI15" s="56"/>
      <c r="ADJ15" s="56"/>
      <c r="ADK15" s="56"/>
      <c r="ADL15" s="56"/>
      <c r="ADM15" s="56"/>
      <c r="ADN15" s="56"/>
      <c r="ADO15" s="56"/>
      <c r="ADP15" s="56"/>
      <c r="ADQ15" s="56"/>
      <c r="ADR15" s="56"/>
      <c r="ADS15" s="56"/>
      <c r="ADT15" s="56"/>
      <c r="ADU15" s="56"/>
      <c r="ADV15" s="56"/>
      <c r="ADW15" s="56"/>
      <c r="ADX15" s="56"/>
      <c r="ADY15" s="56"/>
      <c r="ADZ15" s="56"/>
      <c r="AEA15" s="56"/>
      <c r="AEB15" s="56"/>
      <c r="AEC15" s="56"/>
      <c r="AED15" s="56"/>
      <c r="AEE15" s="56"/>
      <c r="AEF15" s="56"/>
      <c r="AEG15" s="56"/>
      <c r="AEH15" s="56"/>
      <c r="AEI15" s="56"/>
      <c r="AEJ15" s="56"/>
      <c r="AEK15" s="56"/>
      <c r="AEL15" s="56"/>
      <c r="AEM15" s="56"/>
      <c r="AEN15" s="56"/>
      <c r="AEO15" s="56"/>
      <c r="AEP15" s="56"/>
      <c r="AEQ15" s="56"/>
      <c r="AER15" s="56"/>
      <c r="AES15" s="56"/>
      <c r="AET15" s="56"/>
      <c r="AEU15" s="56"/>
      <c r="AEV15" s="56"/>
      <c r="AEW15" s="56"/>
      <c r="AEX15" s="56"/>
      <c r="AEY15" s="56"/>
      <c r="AEZ15" s="56"/>
      <c r="AFA15" s="56"/>
      <c r="AFB15" s="56"/>
      <c r="AFC15" s="56"/>
      <c r="AFD15" s="56"/>
      <c r="AFE15" s="56"/>
      <c r="AFF15" s="56"/>
      <c r="AFG15" s="56"/>
      <c r="AFH15" s="56"/>
      <c r="AFI15" s="56"/>
      <c r="AFJ15" s="56"/>
      <c r="AFK15" s="56"/>
      <c r="AFL15" s="56"/>
      <c r="AFM15" s="56"/>
      <c r="AFN15" s="56"/>
      <c r="AFO15" s="56"/>
      <c r="AFP15" s="56"/>
      <c r="AFQ15" s="56"/>
      <c r="AFR15" s="56"/>
      <c r="AFS15" s="56"/>
      <c r="AFT15" s="56"/>
      <c r="AFU15" s="56"/>
      <c r="AFV15" s="56"/>
      <c r="AFW15" s="56"/>
      <c r="AFX15" s="56"/>
      <c r="AFY15" s="56"/>
      <c r="AFZ15" s="56"/>
      <c r="AGA15" s="56"/>
      <c r="AGB15" s="56"/>
      <c r="AGC15" s="56"/>
      <c r="AGD15" s="56"/>
      <c r="AGE15" s="56"/>
      <c r="AGF15" s="56"/>
      <c r="AGG15" s="56"/>
      <c r="AGH15" s="56"/>
      <c r="AGI15" s="56"/>
      <c r="AGJ15" s="56"/>
      <c r="AGK15" s="56"/>
      <c r="AGL15" s="56"/>
      <c r="AGM15" s="56"/>
      <c r="AGN15" s="56"/>
      <c r="AGO15" s="56"/>
      <c r="AGP15" s="56"/>
      <c r="AGQ15" s="56"/>
      <c r="AGR15" s="56"/>
      <c r="AGS15" s="56"/>
      <c r="AGT15" s="56"/>
      <c r="AGU15" s="56"/>
      <c r="AGV15" s="56"/>
      <c r="AGW15" s="56"/>
      <c r="AGX15" s="56"/>
      <c r="AGY15" s="56"/>
      <c r="AGZ15" s="56"/>
      <c r="AHA15" s="56"/>
      <c r="AHB15" s="56"/>
      <c r="AHC15" s="56"/>
      <c r="AHD15" s="56"/>
      <c r="AHE15" s="56"/>
      <c r="AHF15" s="56"/>
      <c r="AHG15" s="56"/>
      <c r="AHH15" s="56"/>
      <c r="AHI15" s="56"/>
      <c r="AHJ15" s="56"/>
      <c r="AHK15" s="56"/>
      <c r="AHL15" s="56"/>
      <c r="AHM15" s="56"/>
      <c r="AHN15" s="56"/>
      <c r="AHO15" s="56"/>
      <c r="AHP15" s="56"/>
      <c r="AHQ15" s="56"/>
      <c r="AHR15" s="56"/>
      <c r="AHS15" s="56"/>
      <c r="AHT15" s="56"/>
      <c r="AHU15" s="56"/>
      <c r="AHV15" s="56"/>
      <c r="AHW15" s="56"/>
      <c r="AHX15" s="56"/>
      <c r="AHY15" s="56"/>
      <c r="AHZ15" s="56"/>
      <c r="AIA15" s="56"/>
      <c r="AIB15" s="56"/>
      <c r="AIC15" s="56"/>
      <c r="AID15" s="56"/>
      <c r="AIE15" s="56"/>
      <c r="AIF15" s="56"/>
      <c r="AIG15" s="56"/>
      <c r="AIH15" s="56"/>
      <c r="AII15" s="56"/>
      <c r="AIJ15" s="56"/>
      <c r="AIK15" s="56"/>
      <c r="AIL15" s="56"/>
      <c r="AIM15" s="56"/>
      <c r="AIN15" s="56"/>
      <c r="AIO15" s="56"/>
      <c r="AIP15" s="56"/>
      <c r="AIQ15" s="56"/>
      <c r="AIR15" s="56"/>
      <c r="AIS15" s="56"/>
      <c r="AIT15" s="56"/>
      <c r="AIU15" s="56"/>
      <c r="AIV15" s="56"/>
      <c r="AIW15" s="56"/>
      <c r="AIX15" s="56"/>
      <c r="AIY15" s="56"/>
      <c r="AIZ15" s="56"/>
      <c r="AJA15" s="56"/>
      <c r="AJB15" s="56"/>
      <c r="AJC15" s="56"/>
      <c r="AJD15" s="56"/>
      <c r="AJE15" s="56"/>
      <c r="AJF15" s="56"/>
      <c r="AJG15" s="56"/>
      <c r="AJH15" s="56"/>
      <c r="AJI15" s="56"/>
      <c r="AJJ15" s="56"/>
      <c r="AJK15" s="56"/>
      <c r="AJL15" s="56"/>
      <c r="AJM15" s="56"/>
      <c r="AJN15" s="56"/>
      <c r="AJO15" s="56"/>
      <c r="AJP15" s="56"/>
      <c r="AJQ15" s="56"/>
      <c r="AJR15" s="56"/>
      <c r="AJS15" s="56"/>
      <c r="AJT15" s="56"/>
      <c r="AJU15" s="56"/>
      <c r="AJV15" s="56"/>
      <c r="AJW15" s="56"/>
      <c r="AJX15" s="56"/>
      <c r="AJY15" s="56"/>
      <c r="AJZ15" s="56"/>
      <c r="AKA15" s="56"/>
      <c r="AKB15" s="56"/>
      <c r="AKC15" s="56"/>
      <c r="AKD15" s="56"/>
      <c r="AKE15" s="56"/>
      <c r="AKF15" s="56"/>
      <c r="AKG15" s="56"/>
      <c r="AKH15" s="56"/>
      <c r="AKI15" s="56"/>
      <c r="AKJ15" s="56"/>
      <c r="AKK15" s="56"/>
      <c r="AKL15" s="56"/>
      <c r="AKM15" s="56"/>
      <c r="AKN15" s="56"/>
      <c r="AKO15" s="56"/>
      <c r="AKP15" s="56"/>
      <c r="AKQ15" s="56"/>
      <c r="AKR15" s="56"/>
      <c r="AKS15" s="56"/>
      <c r="AKT15" s="56"/>
      <c r="AKU15" s="56"/>
      <c r="AKV15" s="56"/>
      <c r="AKW15" s="56"/>
      <c r="AKX15" s="56"/>
      <c r="AKY15" s="56"/>
      <c r="AKZ15" s="56"/>
      <c r="ALA15" s="56"/>
      <c r="ALB15" s="56"/>
      <c r="ALC15" s="56"/>
      <c r="ALD15" s="56"/>
      <c r="ALE15" s="56"/>
      <c r="ALF15" s="56"/>
      <c r="ALG15" s="56"/>
      <c r="ALH15" s="56"/>
      <c r="ALI15" s="56"/>
      <c r="ALJ15" s="56"/>
      <c r="ALK15" s="56"/>
      <c r="ALL15" s="56"/>
      <c r="ALM15" s="56"/>
      <c r="ALN15" s="56"/>
      <c r="ALO15" s="56"/>
      <c r="ALP15" s="56"/>
      <c r="ALQ15" s="56"/>
      <c r="ALR15" s="56"/>
      <c r="ALS15" s="56"/>
      <c r="ALT15" s="56"/>
      <c r="ALU15" s="56"/>
      <c r="ALV15" s="56"/>
      <c r="ALW15" s="56"/>
      <c r="ALX15" s="56"/>
      <c r="ALY15" s="56"/>
      <c r="ALZ15" s="56"/>
      <c r="AMA15" s="56"/>
      <c r="AMB15" s="56"/>
      <c r="AMC15" s="56"/>
      <c r="AMD15" s="56"/>
      <c r="AME15" s="56"/>
      <c r="AMF15" s="56"/>
      <c r="AMG15" s="56"/>
      <c r="AMH15" s="56"/>
      <c r="AMI15" s="56"/>
      <c r="AMJ15" s="56"/>
    </row>
    <row r="16" spans="2:1024" s="55" customFormat="1" ht="15.75" customHeight="1">
      <c r="B16" s="110"/>
      <c r="C16" s="202" t="s">
        <v>118</v>
      </c>
      <c r="D16" s="203"/>
      <c r="E16" s="113">
        <v>45717</v>
      </c>
      <c r="F16" s="59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  <c r="IV16" s="56"/>
      <c r="IW16" s="56"/>
      <c r="IX16" s="56"/>
      <c r="IY16" s="56"/>
      <c r="IZ16" s="56"/>
      <c r="JA16" s="56"/>
      <c r="JB16" s="56"/>
      <c r="JC16" s="56"/>
      <c r="JD16" s="56"/>
      <c r="JE16" s="56"/>
      <c r="JF16" s="56"/>
      <c r="JG16" s="56"/>
      <c r="JH16" s="56"/>
      <c r="JI16" s="56"/>
      <c r="JJ16" s="56"/>
      <c r="JK16" s="56"/>
      <c r="JL16" s="56"/>
      <c r="JM16" s="56"/>
      <c r="JN16" s="56"/>
      <c r="JO16" s="56"/>
      <c r="JP16" s="56"/>
      <c r="JQ16" s="56"/>
      <c r="JR16" s="56"/>
      <c r="JS16" s="56"/>
      <c r="JT16" s="56"/>
      <c r="JU16" s="56"/>
      <c r="JV16" s="56"/>
      <c r="JW16" s="56"/>
      <c r="JX16" s="56"/>
      <c r="JY16" s="56"/>
      <c r="JZ16" s="56"/>
      <c r="KA16" s="56"/>
      <c r="KB16" s="56"/>
      <c r="KC16" s="56"/>
      <c r="KD16" s="56"/>
      <c r="KE16" s="56"/>
      <c r="KF16" s="56"/>
      <c r="KG16" s="56"/>
      <c r="KH16" s="56"/>
      <c r="KI16" s="56"/>
      <c r="KJ16" s="56"/>
      <c r="KK16" s="56"/>
      <c r="KL16" s="56"/>
      <c r="KM16" s="56"/>
      <c r="KN16" s="56"/>
      <c r="KO16" s="56"/>
      <c r="KP16" s="56"/>
      <c r="KQ16" s="56"/>
      <c r="KR16" s="56"/>
      <c r="KS16" s="56"/>
      <c r="KT16" s="56"/>
      <c r="KU16" s="56"/>
      <c r="KV16" s="56"/>
      <c r="KW16" s="56"/>
      <c r="KX16" s="56"/>
      <c r="KY16" s="56"/>
      <c r="KZ16" s="56"/>
      <c r="LA16" s="56"/>
      <c r="LB16" s="56"/>
      <c r="LC16" s="56"/>
      <c r="LD16" s="56"/>
      <c r="LE16" s="56"/>
      <c r="LF16" s="56"/>
      <c r="LG16" s="56"/>
      <c r="LH16" s="56"/>
      <c r="LI16" s="56"/>
      <c r="LJ16" s="56"/>
      <c r="LK16" s="56"/>
      <c r="LL16" s="56"/>
      <c r="LM16" s="56"/>
      <c r="LN16" s="56"/>
      <c r="LO16" s="56"/>
      <c r="LP16" s="56"/>
      <c r="LQ16" s="56"/>
      <c r="LR16" s="56"/>
      <c r="LS16" s="56"/>
      <c r="LT16" s="56"/>
      <c r="LU16" s="56"/>
      <c r="LV16" s="56"/>
      <c r="LW16" s="56"/>
      <c r="LX16" s="56"/>
      <c r="LY16" s="56"/>
      <c r="LZ16" s="56"/>
      <c r="MA16" s="56"/>
      <c r="MB16" s="56"/>
      <c r="MC16" s="56"/>
      <c r="MD16" s="56"/>
      <c r="ME16" s="56"/>
      <c r="MF16" s="56"/>
      <c r="MG16" s="56"/>
      <c r="MH16" s="56"/>
      <c r="MI16" s="56"/>
      <c r="MJ16" s="56"/>
      <c r="MK16" s="56"/>
      <c r="ML16" s="56"/>
      <c r="MM16" s="56"/>
      <c r="MN16" s="56"/>
      <c r="MO16" s="56"/>
      <c r="MP16" s="56"/>
      <c r="MQ16" s="56"/>
      <c r="MR16" s="56"/>
      <c r="MS16" s="56"/>
      <c r="MT16" s="56"/>
      <c r="MU16" s="56"/>
      <c r="MV16" s="56"/>
      <c r="MW16" s="56"/>
      <c r="MX16" s="56"/>
      <c r="MY16" s="56"/>
      <c r="MZ16" s="56"/>
      <c r="NA16" s="56"/>
      <c r="NB16" s="56"/>
      <c r="NC16" s="56"/>
      <c r="ND16" s="56"/>
      <c r="NE16" s="56"/>
      <c r="NF16" s="56"/>
      <c r="NG16" s="56"/>
      <c r="NH16" s="56"/>
      <c r="NI16" s="56"/>
      <c r="NJ16" s="56"/>
      <c r="NK16" s="56"/>
      <c r="NL16" s="56"/>
      <c r="NM16" s="56"/>
      <c r="NN16" s="56"/>
      <c r="NO16" s="56"/>
      <c r="NP16" s="56"/>
      <c r="NQ16" s="56"/>
      <c r="NR16" s="56"/>
      <c r="NS16" s="56"/>
      <c r="NT16" s="56"/>
      <c r="NU16" s="56"/>
      <c r="NV16" s="56"/>
      <c r="NW16" s="56"/>
      <c r="NX16" s="56"/>
      <c r="NY16" s="56"/>
      <c r="NZ16" s="56"/>
      <c r="OA16" s="56"/>
      <c r="OB16" s="56"/>
      <c r="OC16" s="56"/>
      <c r="OD16" s="56"/>
      <c r="OE16" s="56"/>
      <c r="OF16" s="56"/>
      <c r="OG16" s="56"/>
      <c r="OH16" s="56"/>
      <c r="OI16" s="56"/>
      <c r="OJ16" s="56"/>
      <c r="OK16" s="56"/>
      <c r="OL16" s="56"/>
      <c r="OM16" s="56"/>
      <c r="ON16" s="56"/>
      <c r="OO16" s="56"/>
      <c r="OP16" s="56"/>
      <c r="OQ16" s="56"/>
      <c r="OR16" s="56"/>
      <c r="OS16" s="56"/>
      <c r="OT16" s="56"/>
      <c r="OU16" s="56"/>
      <c r="OV16" s="56"/>
      <c r="OW16" s="56"/>
      <c r="OX16" s="56"/>
      <c r="OY16" s="56"/>
      <c r="OZ16" s="56"/>
      <c r="PA16" s="56"/>
      <c r="PB16" s="56"/>
      <c r="PC16" s="56"/>
      <c r="PD16" s="56"/>
      <c r="PE16" s="56"/>
      <c r="PF16" s="56"/>
      <c r="PG16" s="56"/>
      <c r="PH16" s="56"/>
      <c r="PI16" s="56"/>
      <c r="PJ16" s="56"/>
      <c r="PK16" s="56"/>
      <c r="PL16" s="56"/>
      <c r="PM16" s="56"/>
      <c r="PN16" s="56"/>
      <c r="PO16" s="56"/>
      <c r="PP16" s="56"/>
      <c r="PQ16" s="56"/>
      <c r="PR16" s="56"/>
      <c r="PS16" s="56"/>
      <c r="PT16" s="56"/>
      <c r="PU16" s="56"/>
      <c r="PV16" s="56"/>
      <c r="PW16" s="56"/>
      <c r="PX16" s="56"/>
      <c r="PY16" s="56"/>
      <c r="PZ16" s="56"/>
      <c r="QA16" s="56"/>
      <c r="QB16" s="56"/>
      <c r="QC16" s="56"/>
      <c r="QD16" s="56"/>
      <c r="QE16" s="56"/>
      <c r="QF16" s="56"/>
      <c r="QG16" s="56"/>
      <c r="QH16" s="56"/>
      <c r="QI16" s="56"/>
      <c r="QJ16" s="56"/>
      <c r="QK16" s="56"/>
      <c r="QL16" s="56"/>
      <c r="QM16" s="56"/>
      <c r="QN16" s="56"/>
      <c r="QO16" s="56"/>
      <c r="QP16" s="56"/>
      <c r="QQ16" s="56"/>
      <c r="QR16" s="56"/>
      <c r="QS16" s="56"/>
      <c r="QT16" s="56"/>
      <c r="QU16" s="56"/>
      <c r="QV16" s="56"/>
      <c r="QW16" s="56"/>
      <c r="QX16" s="56"/>
      <c r="QY16" s="56"/>
      <c r="QZ16" s="56"/>
      <c r="RA16" s="56"/>
      <c r="RB16" s="56"/>
      <c r="RC16" s="56"/>
      <c r="RD16" s="56"/>
      <c r="RE16" s="56"/>
      <c r="RF16" s="56"/>
      <c r="RG16" s="56"/>
      <c r="RH16" s="56"/>
      <c r="RI16" s="56"/>
      <c r="RJ16" s="56"/>
      <c r="RK16" s="56"/>
      <c r="RL16" s="56"/>
      <c r="RM16" s="56"/>
      <c r="RN16" s="56"/>
      <c r="RO16" s="56"/>
      <c r="RP16" s="56"/>
      <c r="RQ16" s="56"/>
      <c r="RR16" s="56"/>
      <c r="RS16" s="56"/>
      <c r="RT16" s="56"/>
      <c r="RU16" s="56"/>
      <c r="RV16" s="56"/>
      <c r="RW16" s="56"/>
      <c r="RX16" s="56"/>
      <c r="RY16" s="56"/>
      <c r="RZ16" s="56"/>
      <c r="SA16" s="56"/>
      <c r="SB16" s="56"/>
      <c r="SC16" s="56"/>
      <c r="SD16" s="56"/>
      <c r="SE16" s="56"/>
      <c r="SF16" s="56"/>
      <c r="SG16" s="56"/>
      <c r="SH16" s="56"/>
      <c r="SI16" s="56"/>
      <c r="SJ16" s="56"/>
      <c r="SK16" s="56"/>
      <c r="SL16" s="56"/>
      <c r="SM16" s="56"/>
      <c r="SN16" s="56"/>
      <c r="SO16" s="56"/>
      <c r="SP16" s="56"/>
      <c r="SQ16" s="56"/>
      <c r="SR16" s="56"/>
      <c r="SS16" s="56"/>
      <c r="ST16" s="56"/>
      <c r="SU16" s="56"/>
      <c r="SV16" s="56"/>
      <c r="SW16" s="56"/>
      <c r="SX16" s="56"/>
      <c r="SY16" s="56"/>
      <c r="SZ16" s="56"/>
      <c r="TA16" s="56"/>
      <c r="TB16" s="56"/>
      <c r="TC16" s="56"/>
      <c r="TD16" s="56"/>
      <c r="TE16" s="56"/>
      <c r="TF16" s="56"/>
      <c r="TG16" s="56"/>
      <c r="TH16" s="56"/>
      <c r="TI16" s="56"/>
      <c r="TJ16" s="56"/>
      <c r="TK16" s="56"/>
      <c r="TL16" s="56"/>
      <c r="TM16" s="56"/>
      <c r="TN16" s="56"/>
      <c r="TO16" s="56"/>
      <c r="TP16" s="56"/>
      <c r="TQ16" s="56"/>
      <c r="TR16" s="56"/>
      <c r="TS16" s="56"/>
      <c r="TT16" s="56"/>
      <c r="TU16" s="56"/>
      <c r="TV16" s="56"/>
      <c r="TW16" s="56"/>
      <c r="TX16" s="56"/>
      <c r="TY16" s="56"/>
      <c r="TZ16" s="56"/>
      <c r="UA16" s="56"/>
      <c r="UB16" s="56"/>
      <c r="UC16" s="56"/>
      <c r="UD16" s="56"/>
      <c r="UE16" s="56"/>
      <c r="UF16" s="56"/>
      <c r="UG16" s="56"/>
      <c r="UH16" s="56"/>
      <c r="UI16" s="56"/>
      <c r="UJ16" s="56"/>
      <c r="UK16" s="56"/>
      <c r="UL16" s="56"/>
      <c r="UM16" s="56"/>
      <c r="UN16" s="56"/>
      <c r="UO16" s="56"/>
      <c r="UP16" s="56"/>
      <c r="UQ16" s="56"/>
      <c r="UR16" s="56"/>
      <c r="US16" s="56"/>
      <c r="UT16" s="56"/>
      <c r="UU16" s="56"/>
      <c r="UV16" s="56"/>
      <c r="UW16" s="56"/>
      <c r="UX16" s="56"/>
      <c r="UY16" s="56"/>
      <c r="UZ16" s="56"/>
      <c r="VA16" s="56"/>
      <c r="VB16" s="56"/>
      <c r="VC16" s="56"/>
      <c r="VD16" s="56"/>
      <c r="VE16" s="56"/>
      <c r="VF16" s="56"/>
      <c r="VG16" s="56"/>
      <c r="VH16" s="56"/>
      <c r="VI16" s="56"/>
      <c r="VJ16" s="56"/>
      <c r="VK16" s="56"/>
      <c r="VL16" s="56"/>
      <c r="VM16" s="56"/>
      <c r="VN16" s="56"/>
      <c r="VO16" s="56"/>
      <c r="VP16" s="56"/>
      <c r="VQ16" s="56"/>
      <c r="VR16" s="56"/>
      <c r="VS16" s="56"/>
      <c r="VT16" s="56"/>
      <c r="VU16" s="56"/>
      <c r="VV16" s="56"/>
      <c r="VW16" s="56"/>
      <c r="VX16" s="56"/>
      <c r="VY16" s="56"/>
      <c r="VZ16" s="56"/>
      <c r="WA16" s="56"/>
      <c r="WB16" s="56"/>
      <c r="WC16" s="56"/>
      <c r="WD16" s="56"/>
      <c r="WE16" s="56"/>
      <c r="WF16" s="56"/>
      <c r="WG16" s="56"/>
      <c r="WH16" s="56"/>
      <c r="WI16" s="56"/>
      <c r="WJ16" s="56"/>
      <c r="WK16" s="56"/>
      <c r="WL16" s="56"/>
      <c r="WM16" s="56"/>
      <c r="WN16" s="56"/>
      <c r="WO16" s="56"/>
      <c r="WP16" s="56"/>
      <c r="WQ16" s="56"/>
      <c r="WR16" s="56"/>
      <c r="WS16" s="56"/>
      <c r="WT16" s="56"/>
      <c r="WU16" s="56"/>
      <c r="WV16" s="56"/>
      <c r="WW16" s="56"/>
      <c r="WX16" s="56"/>
      <c r="WY16" s="56"/>
      <c r="WZ16" s="56"/>
      <c r="XA16" s="56"/>
      <c r="XB16" s="56"/>
      <c r="XC16" s="56"/>
      <c r="XD16" s="56"/>
      <c r="XE16" s="56"/>
      <c r="XF16" s="56"/>
      <c r="XG16" s="56"/>
      <c r="XH16" s="56"/>
      <c r="XI16" s="56"/>
      <c r="XJ16" s="56"/>
      <c r="XK16" s="56"/>
      <c r="XL16" s="56"/>
      <c r="XM16" s="56"/>
      <c r="XN16" s="56"/>
      <c r="XO16" s="56"/>
      <c r="XP16" s="56"/>
      <c r="XQ16" s="56"/>
      <c r="XR16" s="56"/>
      <c r="XS16" s="56"/>
      <c r="XT16" s="56"/>
      <c r="XU16" s="56"/>
      <c r="XV16" s="56"/>
      <c r="XW16" s="56"/>
      <c r="XX16" s="56"/>
      <c r="XY16" s="56"/>
      <c r="XZ16" s="56"/>
      <c r="YA16" s="56"/>
      <c r="YB16" s="56"/>
      <c r="YC16" s="56"/>
      <c r="YD16" s="56"/>
      <c r="YE16" s="56"/>
      <c r="YF16" s="56"/>
      <c r="YG16" s="56"/>
      <c r="YH16" s="56"/>
      <c r="YI16" s="56"/>
      <c r="YJ16" s="56"/>
      <c r="YK16" s="56"/>
      <c r="YL16" s="56"/>
      <c r="YM16" s="56"/>
      <c r="YN16" s="56"/>
      <c r="YO16" s="56"/>
      <c r="YP16" s="56"/>
      <c r="YQ16" s="56"/>
      <c r="YR16" s="56"/>
      <c r="YS16" s="56"/>
      <c r="YT16" s="56"/>
      <c r="YU16" s="56"/>
      <c r="YV16" s="56"/>
      <c r="YW16" s="56"/>
      <c r="YX16" s="56"/>
      <c r="YY16" s="56"/>
      <c r="YZ16" s="56"/>
      <c r="ZA16" s="56"/>
      <c r="ZB16" s="56"/>
      <c r="ZC16" s="56"/>
      <c r="ZD16" s="56"/>
      <c r="ZE16" s="56"/>
      <c r="ZF16" s="56"/>
      <c r="ZG16" s="56"/>
      <c r="ZH16" s="56"/>
      <c r="ZI16" s="56"/>
      <c r="ZJ16" s="56"/>
      <c r="ZK16" s="56"/>
      <c r="ZL16" s="56"/>
      <c r="ZM16" s="56"/>
      <c r="ZN16" s="56"/>
      <c r="ZO16" s="56"/>
      <c r="ZP16" s="56"/>
      <c r="ZQ16" s="56"/>
      <c r="ZR16" s="56"/>
      <c r="ZS16" s="56"/>
      <c r="ZT16" s="56"/>
      <c r="ZU16" s="56"/>
      <c r="ZV16" s="56"/>
      <c r="ZW16" s="56"/>
      <c r="ZX16" s="56"/>
      <c r="ZY16" s="56"/>
      <c r="ZZ16" s="56"/>
      <c r="AAA16" s="56"/>
      <c r="AAB16" s="56"/>
      <c r="AAC16" s="56"/>
      <c r="AAD16" s="56"/>
      <c r="AAE16" s="56"/>
      <c r="AAF16" s="56"/>
      <c r="AAG16" s="56"/>
      <c r="AAH16" s="56"/>
      <c r="AAI16" s="56"/>
      <c r="AAJ16" s="56"/>
      <c r="AAK16" s="56"/>
      <c r="AAL16" s="56"/>
      <c r="AAM16" s="56"/>
      <c r="AAN16" s="56"/>
      <c r="AAO16" s="56"/>
      <c r="AAP16" s="56"/>
      <c r="AAQ16" s="56"/>
      <c r="AAR16" s="56"/>
      <c r="AAS16" s="56"/>
      <c r="AAT16" s="56"/>
      <c r="AAU16" s="56"/>
      <c r="AAV16" s="56"/>
      <c r="AAW16" s="56"/>
      <c r="AAX16" s="56"/>
      <c r="AAY16" s="56"/>
      <c r="AAZ16" s="56"/>
      <c r="ABA16" s="56"/>
      <c r="ABB16" s="56"/>
      <c r="ABC16" s="56"/>
      <c r="ABD16" s="56"/>
      <c r="ABE16" s="56"/>
      <c r="ABF16" s="56"/>
      <c r="ABG16" s="56"/>
      <c r="ABH16" s="56"/>
      <c r="ABI16" s="56"/>
      <c r="ABJ16" s="56"/>
      <c r="ABK16" s="56"/>
      <c r="ABL16" s="56"/>
      <c r="ABM16" s="56"/>
      <c r="ABN16" s="56"/>
      <c r="ABO16" s="56"/>
      <c r="ABP16" s="56"/>
      <c r="ABQ16" s="56"/>
      <c r="ABR16" s="56"/>
      <c r="ABS16" s="56"/>
      <c r="ABT16" s="56"/>
      <c r="ABU16" s="56"/>
      <c r="ABV16" s="56"/>
      <c r="ABW16" s="56"/>
      <c r="ABX16" s="56"/>
      <c r="ABY16" s="56"/>
      <c r="ABZ16" s="56"/>
      <c r="ACA16" s="56"/>
      <c r="ACB16" s="56"/>
      <c r="ACC16" s="56"/>
      <c r="ACD16" s="56"/>
      <c r="ACE16" s="56"/>
      <c r="ACF16" s="56"/>
      <c r="ACG16" s="56"/>
      <c r="ACH16" s="56"/>
      <c r="ACI16" s="56"/>
      <c r="ACJ16" s="56"/>
      <c r="ACK16" s="56"/>
      <c r="ACL16" s="56"/>
      <c r="ACM16" s="56"/>
      <c r="ACN16" s="56"/>
      <c r="ACO16" s="56"/>
      <c r="ACP16" s="56"/>
      <c r="ACQ16" s="56"/>
      <c r="ACR16" s="56"/>
      <c r="ACS16" s="56"/>
      <c r="ACT16" s="56"/>
      <c r="ACU16" s="56"/>
      <c r="ACV16" s="56"/>
      <c r="ACW16" s="56"/>
      <c r="ACX16" s="56"/>
      <c r="ACY16" s="56"/>
      <c r="ACZ16" s="56"/>
      <c r="ADA16" s="56"/>
      <c r="ADB16" s="56"/>
      <c r="ADC16" s="56"/>
      <c r="ADD16" s="56"/>
      <c r="ADE16" s="56"/>
      <c r="ADF16" s="56"/>
      <c r="ADG16" s="56"/>
      <c r="ADH16" s="56"/>
      <c r="ADI16" s="56"/>
      <c r="ADJ16" s="56"/>
      <c r="ADK16" s="56"/>
      <c r="ADL16" s="56"/>
      <c r="ADM16" s="56"/>
      <c r="ADN16" s="56"/>
      <c r="ADO16" s="56"/>
      <c r="ADP16" s="56"/>
      <c r="ADQ16" s="56"/>
      <c r="ADR16" s="56"/>
      <c r="ADS16" s="56"/>
      <c r="ADT16" s="56"/>
      <c r="ADU16" s="56"/>
      <c r="ADV16" s="56"/>
      <c r="ADW16" s="56"/>
      <c r="ADX16" s="56"/>
      <c r="ADY16" s="56"/>
      <c r="ADZ16" s="56"/>
      <c r="AEA16" s="56"/>
      <c r="AEB16" s="56"/>
      <c r="AEC16" s="56"/>
      <c r="AED16" s="56"/>
      <c r="AEE16" s="56"/>
      <c r="AEF16" s="56"/>
      <c r="AEG16" s="56"/>
      <c r="AEH16" s="56"/>
      <c r="AEI16" s="56"/>
      <c r="AEJ16" s="56"/>
      <c r="AEK16" s="56"/>
      <c r="AEL16" s="56"/>
      <c r="AEM16" s="56"/>
      <c r="AEN16" s="56"/>
      <c r="AEO16" s="56"/>
      <c r="AEP16" s="56"/>
      <c r="AEQ16" s="56"/>
      <c r="AER16" s="56"/>
      <c r="AES16" s="56"/>
      <c r="AET16" s="56"/>
      <c r="AEU16" s="56"/>
      <c r="AEV16" s="56"/>
      <c r="AEW16" s="56"/>
      <c r="AEX16" s="56"/>
      <c r="AEY16" s="56"/>
      <c r="AEZ16" s="56"/>
      <c r="AFA16" s="56"/>
      <c r="AFB16" s="56"/>
      <c r="AFC16" s="56"/>
      <c r="AFD16" s="56"/>
      <c r="AFE16" s="56"/>
      <c r="AFF16" s="56"/>
      <c r="AFG16" s="56"/>
      <c r="AFH16" s="56"/>
      <c r="AFI16" s="56"/>
      <c r="AFJ16" s="56"/>
      <c r="AFK16" s="56"/>
      <c r="AFL16" s="56"/>
      <c r="AFM16" s="56"/>
      <c r="AFN16" s="56"/>
      <c r="AFO16" s="56"/>
      <c r="AFP16" s="56"/>
      <c r="AFQ16" s="56"/>
      <c r="AFR16" s="56"/>
      <c r="AFS16" s="56"/>
      <c r="AFT16" s="56"/>
      <c r="AFU16" s="56"/>
      <c r="AFV16" s="56"/>
      <c r="AFW16" s="56"/>
      <c r="AFX16" s="56"/>
      <c r="AFY16" s="56"/>
      <c r="AFZ16" s="56"/>
      <c r="AGA16" s="56"/>
      <c r="AGB16" s="56"/>
      <c r="AGC16" s="56"/>
      <c r="AGD16" s="56"/>
      <c r="AGE16" s="56"/>
      <c r="AGF16" s="56"/>
      <c r="AGG16" s="56"/>
      <c r="AGH16" s="56"/>
      <c r="AGI16" s="56"/>
      <c r="AGJ16" s="56"/>
      <c r="AGK16" s="56"/>
      <c r="AGL16" s="56"/>
      <c r="AGM16" s="56"/>
      <c r="AGN16" s="56"/>
      <c r="AGO16" s="56"/>
      <c r="AGP16" s="56"/>
      <c r="AGQ16" s="56"/>
      <c r="AGR16" s="56"/>
      <c r="AGS16" s="56"/>
      <c r="AGT16" s="56"/>
      <c r="AGU16" s="56"/>
      <c r="AGV16" s="56"/>
      <c r="AGW16" s="56"/>
      <c r="AGX16" s="56"/>
      <c r="AGY16" s="56"/>
      <c r="AGZ16" s="56"/>
      <c r="AHA16" s="56"/>
      <c r="AHB16" s="56"/>
      <c r="AHC16" s="56"/>
      <c r="AHD16" s="56"/>
      <c r="AHE16" s="56"/>
      <c r="AHF16" s="56"/>
      <c r="AHG16" s="56"/>
      <c r="AHH16" s="56"/>
      <c r="AHI16" s="56"/>
      <c r="AHJ16" s="56"/>
      <c r="AHK16" s="56"/>
      <c r="AHL16" s="56"/>
      <c r="AHM16" s="56"/>
      <c r="AHN16" s="56"/>
      <c r="AHO16" s="56"/>
      <c r="AHP16" s="56"/>
      <c r="AHQ16" s="56"/>
      <c r="AHR16" s="56"/>
      <c r="AHS16" s="56"/>
      <c r="AHT16" s="56"/>
      <c r="AHU16" s="56"/>
      <c r="AHV16" s="56"/>
      <c r="AHW16" s="56"/>
      <c r="AHX16" s="56"/>
      <c r="AHY16" s="56"/>
      <c r="AHZ16" s="56"/>
      <c r="AIA16" s="56"/>
      <c r="AIB16" s="56"/>
      <c r="AIC16" s="56"/>
      <c r="AID16" s="56"/>
      <c r="AIE16" s="56"/>
      <c r="AIF16" s="56"/>
      <c r="AIG16" s="56"/>
      <c r="AIH16" s="56"/>
      <c r="AII16" s="56"/>
      <c r="AIJ16" s="56"/>
      <c r="AIK16" s="56"/>
      <c r="AIL16" s="56"/>
      <c r="AIM16" s="56"/>
      <c r="AIN16" s="56"/>
      <c r="AIO16" s="56"/>
      <c r="AIP16" s="56"/>
      <c r="AIQ16" s="56"/>
      <c r="AIR16" s="56"/>
      <c r="AIS16" s="56"/>
      <c r="AIT16" s="56"/>
      <c r="AIU16" s="56"/>
      <c r="AIV16" s="56"/>
      <c r="AIW16" s="56"/>
      <c r="AIX16" s="56"/>
      <c r="AIY16" s="56"/>
      <c r="AIZ16" s="56"/>
      <c r="AJA16" s="56"/>
      <c r="AJB16" s="56"/>
      <c r="AJC16" s="56"/>
      <c r="AJD16" s="56"/>
      <c r="AJE16" s="56"/>
      <c r="AJF16" s="56"/>
      <c r="AJG16" s="56"/>
      <c r="AJH16" s="56"/>
      <c r="AJI16" s="56"/>
      <c r="AJJ16" s="56"/>
      <c r="AJK16" s="56"/>
      <c r="AJL16" s="56"/>
      <c r="AJM16" s="56"/>
      <c r="AJN16" s="56"/>
      <c r="AJO16" s="56"/>
      <c r="AJP16" s="56"/>
      <c r="AJQ16" s="56"/>
      <c r="AJR16" s="56"/>
      <c r="AJS16" s="56"/>
      <c r="AJT16" s="56"/>
      <c r="AJU16" s="56"/>
      <c r="AJV16" s="56"/>
      <c r="AJW16" s="56"/>
      <c r="AJX16" s="56"/>
      <c r="AJY16" s="56"/>
      <c r="AJZ16" s="56"/>
      <c r="AKA16" s="56"/>
      <c r="AKB16" s="56"/>
      <c r="AKC16" s="56"/>
      <c r="AKD16" s="56"/>
      <c r="AKE16" s="56"/>
      <c r="AKF16" s="56"/>
      <c r="AKG16" s="56"/>
      <c r="AKH16" s="56"/>
      <c r="AKI16" s="56"/>
      <c r="AKJ16" s="56"/>
      <c r="AKK16" s="56"/>
      <c r="AKL16" s="56"/>
      <c r="AKM16" s="56"/>
      <c r="AKN16" s="56"/>
      <c r="AKO16" s="56"/>
      <c r="AKP16" s="56"/>
      <c r="AKQ16" s="56"/>
      <c r="AKR16" s="56"/>
      <c r="AKS16" s="56"/>
      <c r="AKT16" s="56"/>
      <c r="AKU16" s="56"/>
      <c r="AKV16" s="56"/>
      <c r="AKW16" s="56"/>
      <c r="AKX16" s="56"/>
      <c r="AKY16" s="56"/>
      <c r="AKZ16" s="56"/>
      <c r="ALA16" s="56"/>
      <c r="ALB16" s="56"/>
      <c r="ALC16" s="56"/>
      <c r="ALD16" s="56"/>
      <c r="ALE16" s="56"/>
      <c r="ALF16" s="56"/>
      <c r="ALG16" s="56"/>
      <c r="ALH16" s="56"/>
      <c r="ALI16" s="56"/>
      <c r="ALJ16" s="56"/>
      <c r="ALK16" s="56"/>
      <c r="ALL16" s="56"/>
      <c r="ALM16" s="56"/>
      <c r="ALN16" s="56"/>
      <c r="ALO16" s="56"/>
      <c r="ALP16" s="56"/>
      <c r="ALQ16" s="56"/>
      <c r="ALR16" s="56"/>
      <c r="ALS16" s="56"/>
      <c r="ALT16" s="56"/>
      <c r="ALU16" s="56"/>
      <c r="ALV16" s="56"/>
      <c r="ALW16" s="56"/>
      <c r="ALX16" s="56"/>
      <c r="ALY16" s="56"/>
      <c r="ALZ16" s="56"/>
      <c r="AMA16" s="56"/>
      <c r="AMB16" s="56"/>
      <c r="AMC16" s="56"/>
      <c r="AMD16" s="56"/>
      <c r="AME16" s="56"/>
      <c r="AMF16" s="56"/>
      <c r="AMG16" s="56"/>
      <c r="AMH16" s="56"/>
      <c r="AMI16" s="56"/>
      <c r="AMJ16" s="56"/>
    </row>
  </sheetData>
  <mergeCells count="12">
    <mergeCell ref="C13:D13"/>
    <mergeCell ref="C12:D12"/>
    <mergeCell ref="C15:D15"/>
    <mergeCell ref="C16:D16"/>
    <mergeCell ref="C14:D14"/>
    <mergeCell ref="B3:E3"/>
    <mergeCell ref="B4:E4"/>
    <mergeCell ref="B5:E5"/>
    <mergeCell ref="F12:H12"/>
    <mergeCell ref="D9:E9"/>
    <mergeCell ref="D7:E7"/>
    <mergeCell ref="C8:D8"/>
  </mergeCells>
  <pageMargins left="0.511811024" right="0.511811024" top="0.78740157499999996" bottom="0.78740157499999996" header="0.31496062000000002" footer="0.31496062000000002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2"/>
  <sheetViews>
    <sheetView zoomScale="110" zoomScaleNormal="110" workbookViewId="0">
      <selection activeCell="G9" sqref="G9"/>
    </sheetView>
  </sheetViews>
  <sheetFormatPr defaultRowHeight="14.4"/>
  <cols>
    <col min="7" max="7" width="16" customWidth="1"/>
    <col min="11" max="11" width="10.6640625" bestFit="1" customWidth="1"/>
    <col min="15" max="15" width="10.6640625" bestFit="1" customWidth="1"/>
    <col min="263" max="263" width="16" customWidth="1"/>
    <col min="267" max="267" width="10.6640625" bestFit="1" customWidth="1"/>
    <col min="519" max="519" width="16" customWidth="1"/>
    <col min="523" max="523" width="10.6640625" bestFit="1" customWidth="1"/>
    <col min="775" max="775" width="16" customWidth="1"/>
    <col min="779" max="779" width="10.6640625" bestFit="1" customWidth="1"/>
    <col min="1031" max="1031" width="16" customWidth="1"/>
    <col min="1035" max="1035" width="10.6640625" bestFit="1" customWidth="1"/>
    <col min="1287" max="1287" width="16" customWidth="1"/>
    <col min="1291" max="1291" width="10.6640625" bestFit="1" customWidth="1"/>
    <col min="1543" max="1543" width="16" customWidth="1"/>
    <col min="1547" max="1547" width="10.6640625" bestFit="1" customWidth="1"/>
    <col min="1799" max="1799" width="16" customWidth="1"/>
    <col min="1803" max="1803" width="10.6640625" bestFit="1" customWidth="1"/>
    <col min="2055" max="2055" width="16" customWidth="1"/>
    <col min="2059" max="2059" width="10.6640625" bestFit="1" customWidth="1"/>
    <col min="2311" max="2311" width="16" customWidth="1"/>
    <col min="2315" max="2315" width="10.6640625" bestFit="1" customWidth="1"/>
    <col min="2567" max="2567" width="16" customWidth="1"/>
    <col min="2571" max="2571" width="10.6640625" bestFit="1" customWidth="1"/>
    <col min="2823" max="2823" width="16" customWidth="1"/>
    <col min="2827" max="2827" width="10.6640625" bestFit="1" customWidth="1"/>
    <col min="3079" max="3079" width="16" customWidth="1"/>
    <col min="3083" max="3083" width="10.6640625" bestFit="1" customWidth="1"/>
    <col min="3335" max="3335" width="16" customWidth="1"/>
    <col min="3339" max="3339" width="10.6640625" bestFit="1" customWidth="1"/>
    <col min="3591" max="3591" width="16" customWidth="1"/>
    <col min="3595" max="3595" width="10.6640625" bestFit="1" customWidth="1"/>
    <col min="3847" max="3847" width="16" customWidth="1"/>
    <col min="3851" max="3851" width="10.6640625" bestFit="1" customWidth="1"/>
    <col min="4103" max="4103" width="16" customWidth="1"/>
    <col min="4107" max="4107" width="10.6640625" bestFit="1" customWidth="1"/>
    <col min="4359" max="4359" width="16" customWidth="1"/>
    <col min="4363" max="4363" width="10.6640625" bestFit="1" customWidth="1"/>
    <col min="4615" max="4615" width="16" customWidth="1"/>
    <col min="4619" max="4619" width="10.6640625" bestFit="1" customWidth="1"/>
    <col min="4871" max="4871" width="16" customWidth="1"/>
    <col min="4875" max="4875" width="10.6640625" bestFit="1" customWidth="1"/>
    <col min="5127" max="5127" width="16" customWidth="1"/>
    <col min="5131" max="5131" width="10.6640625" bestFit="1" customWidth="1"/>
    <col min="5383" max="5383" width="16" customWidth="1"/>
    <col min="5387" max="5387" width="10.6640625" bestFit="1" customWidth="1"/>
    <col min="5639" max="5639" width="16" customWidth="1"/>
    <col min="5643" max="5643" width="10.6640625" bestFit="1" customWidth="1"/>
    <col min="5895" max="5895" width="16" customWidth="1"/>
    <col min="5899" max="5899" width="10.6640625" bestFit="1" customWidth="1"/>
    <col min="6151" max="6151" width="16" customWidth="1"/>
    <col min="6155" max="6155" width="10.6640625" bestFit="1" customWidth="1"/>
    <col min="6407" max="6407" width="16" customWidth="1"/>
    <col min="6411" max="6411" width="10.6640625" bestFit="1" customWidth="1"/>
    <col min="6663" max="6663" width="16" customWidth="1"/>
    <col min="6667" max="6667" width="10.6640625" bestFit="1" customWidth="1"/>
    <col min="6919" max="6919" width="16" customWidth="1"/>
    <col min="6923" max="6923" width="10.6640625" bestFit="1" customWidth="1"/>
    <col min="7175" max="7175" width="16" customWidth="1"/>
    <col min="7179" max="7179" width="10.6640625" bestFit="1" customWidth="1"/>
    <col min="7431" max="7431" width="16" customWidth="1"/>
    <col min="7435" max="7435" width="10.6640625" bestFit="1" customWidth="1"/>
    <col min="7687" max="7687" width="16" customWidth="1"/>
    <col min="7691" max="7691" width="10.6640625" bestFit="1" customWidth="1"/>
    <col min="7943" max="7943" width="16" customWidth="1"/>
    <col min="7947" max="7947" width="10.6640625" bestFit="1" customWidth="1"/>
    <col min="8199" max="8199" width="16" customWidth="1"/>
    <col min="8203" max="8203" width="10.6640625" bestFit="1" customWidth="1"/>
    <col min="8455" max="8455" width="16" customWidth="1"/>
    <col min="8459" max="8459" width="10.6640625" bestFit="1" customWidth="1"/>
    <col min="8711" max="8711" width="16" customWidth="1"/>
    <col min="8715" max="8715" width="10.6640625" bestFit="1" customWidth="1"/>
    <col min="8967" max="8967" width="16" customWidth="1"/>
    <col min="8971" max="8971" width="10.6640625" bestFit="1" customWidth="1"/>
    <col min="9223" max="9223" width="16" customWidth="1"/>
    <col min="9227" max="9227" width="10.6640625" bestFit="1" customWidth="1"/>
    <col min="9479" max="9479" width="16" customWidth="1"/>
    <col min="9483" max="9483" width="10.6640625" bestFit="1" customWidth="1"/>
    <col min="9735" max="9735" width="16" customWidth="1"/>
    <col min="9739" max="9739" width="10.6640625" bestFit="1" customWidth="1"/>
    <col min="9991" max="9991" width="16" customWidth="1"/>
    <col min="9995" max="9995" width="10.6640625" bestFit="1" customWidth="1"/>
    <col min="10247" max="10247" width="16" customWidth="1"/>
    <col min="10251" max="10251" width="10.6640625" bestFit="1" customWidth="1"/>
    <col min="10503" max="10503" width="16" customWidth="1"/>
    <col min="10507" max="10507" width="10.6640625" bestFit="1" customWidth="1"/>
    <col min="10759" max="10759" width="16" customWidth="1"/>
    <col min="10763" max="10763" width="10.6640625" bestFit="1" customWidth="1"/>
    <col min="11015" max="11015" width="16" customWidth="1"/>
    <col min="11019" max="11019" width="10.6640625" bestFit="1" customWidth="1"/>
    <col min="11271" max="11271" width="16" customWidth="1"/>
    <col min="11275" max="11275" width="10.6640625" bestFit="1" customWidth="1"/>
    <col min="11527" max="11527" width="16" customWidth="1"/>
    <col min="11531" max="11531" width="10.6640625" bestFit="1" customWidth="1"/>
    <col min="11783" max="11783" width="16" customWidth="1"/>
    <col min="11787" max="11787" width="10.6640625" bestFit="1" customWidth="1"/>
    <col min="12039" max="12039" width="16" customWidth="1"/>
    <col min="12043" max="12043" width="10.6640625" bestFit="1" customWidth="1"/>
    <col min="12295" max="12295" width="16" customWidth="1"/>
    <col min="12299" max="12299" width="10.6640625" bestFit="1" customWidth="1"/>
    <col min="12551" max="12551" width="16" customWidth="1"/>
    <col min="12555" max="12555" width="10.6640625" bestFit="1" customWidth="1"/>
    <col min="12807" max="12807" width="16" customWidth="1"/>
    <col min="12811" max="12811" width="10.6640625" bestFit="1" customWidth="1"/>
    <col min="13063" max="13063" width="16" customWidth="1"/>
    <col min="13067" max="13067" width="10.6640625" bestFit="1" customWidth="1"/>
    <col min="13319" max="13319" width="16" customWidth="1"/>
    <col min="13323" max="13323" width="10.6640625" bestFit="1" customWidth="1"/>
    <col min="13575" max="13575" width="16" customWidth="1"/>
    <col min="13579" max="13579" width="10.6640625" bestFit="1" customWidth="1"/>
    <col min="13831" max="13831" width="16" customWidth="1"/>
    <col min="13835" max="13835" width="10.6640625" bestFit="1" customWidth="1"/>
    <col min="14087" max="14087" width="16" customWidth="1"/>
    <col min="14091" max="14091" width="10.6640625" bestFit="1" customWidth="1"/>
    <col min="14343" max="14343" width="16" customWidth="1"/>
    <col min="14347" max="14347" width="10.6640625" bestFit="1" customWidth="1"/>
    <col min="14599" max="14599" width="16" customWidth="1"/>
    <col min="14603" max="14603" width="10.6640625" bestFit="1" customWidth="1"/>
    <col min="14855" max="14855" width="16" customWidth="1"/>
    <col min="14859" max="14859" width="10.6640625" bestFit="1" customWidth="1"/>
    <col min="15111" max="15111" width="16" customWidth="1"/>
    <col min="15115" max="15115" width="10.6640625" bestFit="1" customWidth="1"/>
    <col min="15367" max="15367" width="16" customWidth="1"/>
    <col min="15371" max="15371" width="10.6640625" bestFit="1" customWidth="1"/>
    <col min="15623" max="15623" width="16" customWidth="1"/>
    <col min="15627" max="15627" width="10.6640625" bestFit="1" customWidth="1"/>
    <col min="15879" max="15879" width="16" customWidth="1"/>
    <col min="15883" max="15883" width="10.6640625" bestFit="1" customWidth="1"/>
    <col min="16135" max="16135" width="16" customWidth="1"/>
    <col min="16139" max="16139" width="10.6640625" bestFit="1" customWidth="1"/>
  </cols>
  <sheetData>
    <row r="1" spans="1:10" ht="15" thickBot="1">
      <c r="A1" s="220" t="s">
        <v>0</v>
      </c>
      <c r="B1" s="221"/>
      <c r="C1" s="221"/>
      <c r="D1" s="221"/>
      <c r="E1" s="221"/>
      <c r="F1" s="221"/>
      <c r="G1" s="222"/>
    </row>
    <row r="2" spans="1:10" ht="15" thickBot="1">
      <c r="A2" s="263" t="s">
        <v>252</v>
      </c>
      <c r="B2" s="264"/>
      <c r="C2" s="264"/>
      <c r="D2" s="264"/>
      <c r="E2" s="264"/>
      <c r="F2" s="264"/>
      <c r="G2" s="265"/>
    </row>
    <row r="3" spans="1:10" ht="15.75" customHeight="1" thickBot="1">
      <c r="A3" s="263" t="s">
        <v>1</v>
      </c>
      <c r="B3" s="264"/>
      <c r="C3" s="264"/>
      <c r="D3" s="265"/>
      <c r="E3" s="211" t="s">
        <v>2</v>
      </c>
      <c r="F3" s="212"/>
      <c r="G3" s="213"/>
    </row>
    <row r="4" spans="1:10" ht="15" thickBot="1">
      <c r="A4" s="1" t="s">
        <v>3</v>
      </c>
      <c r="B4" s="266" t="s">
        <v>4</v>
      </c>
      <c r="C4" s="267"/>
      <c r="D4" s="268"/>
      <c r="E4" s="269">
        <f>'Memoria de calculo'!B3</f>
        <v>2622.4</v>
      </c>
      <c r="F4" s="270"/>
      <c r="G4" s="271"/>
    </row>
    <row r="5" spans="1:10" ht="15" thickBot="1">
      <c r="A5" s="1" t="s">
        <v>5</v>
      </c>
      <c r="B5" s="266" t="s">
        <v>138</v>
      </c>
      <c r="C5" s="267"/>
      <c r="D5" s="268"/>
      <c r="E5" s="272">
        <v>0</v>
      </c>
      <c r="F5" s="273"/>
      <c r="G5" s="274"/>
    </row>
    <row r="6" spans="1:10" ht="15" thickBot="1">
      <c r="A6" s="205" t="s">
        <v>11</v>
      </c>
      <c r="B6" s="206"/>
      <c r="C6" s="206"/>
      <c r="D6" s="207"/>
      <c r="E6" s="275">
        <f>SUM(E4:E5)</f>
        <v>2622.4</v>
      </c>
      <c r="F6" s="276"/>
      <c r="G6" s="277"/>
    </row>
    <row r="7" spans="1:10" ht="15" thickBot="1">
      <c r="A7" s="220" t="s">
        <v>12</v>
      </c>
      <c r="B7" s="221"/>
      <c r="C7" s="221"/>
      <c r="D7" s="221"/>
      <c r="E7" s="221"/>
      <c r="F7" s="221"/>
      <c r="G7" s="222"/>
    </row>
    <row r="8" spans="1:10" ht="15" thickBot="1">
      <c r="A8" s="260" t="s">
        <v>13</v>
      </c>
      <c r="B8" s="261"/>
      <c r="C8" s="261"/>
      <c r="D8" s="261"/>
      <c r="E8" s="261"/>
      <c r="F8" s="262"/>
      <c r="G8" s="2" t="s">
        <v>14</v>
      </c>
    </row>
    <row r="9" spans="1:10" ht="15" thickBot="1">
      <c r="A9" s="3" t="s">
        <v>3</v>
      </c>
      <c r="B9" s="226" t="s">
        <v>15</v>
      </c>
      <c r="C9" s="227"/>
      <c r="D9" s="227"/>
      <c r="E9" s="227"/>
      <c r="F9" s="228"/>
      <c r="G9" s="4">
        <f>'Memoria de calculo'!E7</f>
        <v>180.57600000000002</v>
      </c>
    </row>
    <row r="10" spans="1:10" ht="15" thickBot="1">
      <c r="A10" s="3"/>
      <c r="B10" s="226" t="s">
        <v>238</v>
      </c>
      <c r="C10" s="227"/>
      <c r="D10" s="227"/>
      <c r="E10" s="227"/>
      <c r="F10" s="228"/>
      <c r="G10" s="4">
        <f>'Memoria de calculo'!G12</f>
        <v>110</v>
      </c>
    </row>
    <row r="11" spans="1:10">
      <c r="A11" s="171" t="s">
        <v>5</v>
      </c>
      <c r="B11" s="230" t="s">
        <v>16</v>
      </c>
      <c r="C11" s="231"/>
      <c r="D11" s="231"/>
      <c r="E11" s="231"/>
      <c r="F11" s="232"/>
      <c r="G11" s="169">
        <f>'Memoria de calculo'!D18</f>
        <v>696.3</v>
      </c>
    </row>
    <row r="12" spans="1:10">
      <c r="A12" s="172" t="s">
        <v>6</v>
      </c>
      <c r="B12" s="229" t="s">
        <v>240</v>
      </c>
      <c r="C12" s="229"/>
      <c r="D12" s="229"/>
      <c r="E12" s="229"/>
      <c r="F12" s="229"/>
      <c r="G12" s="170">
        <f>'Memoria de calculo'!E29</f>
        <v>27.95</v>
      </c>
    </row>
    <row r="13" spans="1:10">
      <c r="A13" s="172"/>
      <c r="B13" s="245" t="s">
        <v>248</v>
      </c>
      <c r="C13" s="246"/>
      <c r="D13" s="246"/>
      <c r="E13" s="246"/>
      <c r="F13" s="247"/>
      <c r="G13" s="170">
        <f>'Memoria de calculo'!B24</f>
        <v>325</v>
      </c>
    </row>
    <row r="14" spans="1:10">
      <c r="A14" s="172" t="s">
        <v>7</v>
      </c>
      <c r="B14" s="229" t="s">
        <v>138</v>
      </c>
      <c r="C14" s="229"/>
      <c r="D14" s="229"/>
      <c r="E14" s="229"/>
      <c r="F14" s="229"/>
      <c r="G14" s="170">
        <v>0</v>
      </c>
    </row>
    <row r="15" spans="1:10">
      <c r="A15" s="256" t="s">
        <v>17</v>
      </c>
      <c r="B15" s="256"/>
      <c r="C15" s="256"/>
      <c r="D15" s="256"/>
      <c r="E15" s="256"/>
      <c r="F15" s="256"/>
      <c r="G15" s="173">
        <f>SUM(G9:G14)</f>
        <v>1339.826</v>
      </c>
      <c r="J15">
        <v>3400</v>
      </c>
    </row>
    <row r="16" spans="1:10" ht="15" thickBot="1">
      <c r="A16" s="257" t="s">
        <v>18</v>
      </c>
      <c r="B16" s="258"/>
      <c r="C16" s="258"/>
      <c r="D16" s="258"/>
      <c r="E16" s="258"/>
      <c r="F16" s="258"/>
      <c r="G16" s="259"/>
    </row>
    <row r="17" spans="1:13" ht="15" thickBot="1">
      <c r="A17" s="260" t="s">
        <v>19</v>
      </c>
      <c r="B17" s="261"/>
      <c r="C17" s="261"/>
      <c r="D17" s="261"/>
      <c r="E17" s="261"/>
      <c r="F17" s="262"/>
      <c r="G17" s="6" t="s">
        <v>14</v>
      </c>
      <c r="L17" s="31"/>
    </row>
    <row r="18" spans="1:13" ht="15" thickBot="1">
      <c r="A18" s="3" t="s">
        <v>3</v>
      </c>
      <c r="B18" s="226" t="s">
        <v>20</v>
      </c>
      <c r="C18" s="227"/>
      <c r="D18" s="227"/>
      <c r="E18" s="227"/>
      <c r="F18" s="228"/>
      <c r="G18" s="4">
        <f>'Uniforme e EPI'!I8</f>
        <v>42.51</v>
      </c>
    </row>
    <row r="19" spans="1:13" ht="15" thickBot="1">
      <c r="A19" s="3" t="s">
        <v>5</v>
      </c>
      <c r="B19" s="183" t="s">
        <v>268</v>
      </c>
      <c r="C19" s="184"/>
      <c r="D19" s="184"/>
      <c r="E19" s="184"/>
      <c r="F19" s="185"/>
      <c r="G19" s="4">
        <f>'Uniforme e EPI'!I22</f>
        <v>11.356666666666667</v>
      </c>
    </row>
    <row r="20" spans="1:13" ht="15" thickBot="1">
      <c r="A20" s="3" t="s">
        <v>6</v>
      </c>
      <c r="B20" s="226" t="s">
        <v>210</v>
      </c>
      <c r="C20" s="227"/>
      <c r="D20" s="227"/>
      <c r="E20" s="227"/>
      <c r="F20" s="228"/>
      <c r="G20" s="158">
        <f>'Equipamentos e ferramentas'!E27</f>
        <v>6.989381944444446</v>
      </c>
    </row>
    <row r="21" spans="1:13" ht="15" thickBot="1">
      <c r="A21" s="205" t="s">
        <v>21</v>
      </c>
      <c r="B21" s="206"/>
      <c r="C21" s="206"/>
      <c r="D21" s="206"/>
      <c r="E21" s="206"/>
      <c r="F21" s="207"/>
      <c r="G21" s="5">
        <f>SUM(G18:G20)</f>
        <v>60.856048611111113</v>
      </c>
    </row>
    <row r="22" spans="1:13" ht="15" thickBot="1">
      <c r="A22" s="220" t="s">
        <v>22</v>
      </c>
      <c r="B22" s="221"/>
      <c r="C22" s="221"/>
      <c r="D22" s="221"/>
      <c r="E22" s="221"/>
      <c r="F22" s="221"/>
      <c r="G22" s="222"/>
    </row>
    <row r="23" spans="1:13" ht="15" thickBot="1">
      <c r="A23" s="250" t="s">
        <v>23</v>
      </c>
      <c r="B23" s="251"/>
      <c r="C23" s="251"/>
      <c r="D23" s="251"/>
      <c r="E23" s="252"/>
      <c r="F23" s="7" t="s">
        <v>24</v>
      </c>
      <c r="G23" s="2" t="s">
        <v>14</v>
      </c>
      <c r="K23" t="s">
        <v>136</v>
      </c>
    </row>
    <row r="24" spans="1:13" ht="15" thickBot="1">
      <c r="A24" s="8" t="s">
        <v>3</v>
      </c>
      <c r="B24" s="226" t="s">
        <v>25</v>
      </c>
      <c r="C24" s="227"/>
      <c r="D24" s="227"/>
      <c r="E24" s="228"/>
      <c r="F24" s="60">
        <v>0.2</v>
      </c>
      <c r="G24" s="10">
        <f>PRODUCT(E6,F24)</f>
        <v>524.48</v>
      </c>
    </row>
    <row r="25" spans="1:13" ht="15.75" customHeight="1" thickBot="1">
      <c r="A25" s="8" t="s">
        <v>5</v>
      </c>
      <c r="B25" s="226" t="s">
        <v>26</v>
      </c>
      <c r="C25" s="227"/>
      <c r="D25" s="227"/>
      <c r="E25" s="228"/>
      <c r="F25" s="60">
        <v>1.4999999999999999E-2</v>
      </c>
      <c r="G25" s="10">
        <f>PRODUCT(E6,F25)</f>
        <v>39.335999999999999</v>
      </c>
    </row>
    <row r="26" spans="1:13" ht="15.75" customHeight="1" thickBot="1">
      <c r="A26" s="8" t="s">
        <v>6</v>
      </c>
      <c r="B26" s="226" t="s">
        <v>27</v>
      </c>
      <c r="C26" s="227"/>
      <c r="D26" s="227"/>
      <c r="E26" s="228"/>
      <c r="F26" s="60">
        <v>0.01</v>
      </c>
      <c r="G26" s="10">
        <f>PRODUCT(E6,F26)</f>
        <v>26.224</v>
      </c>
    </row>
    <row r="27" spans="1:13" ht="15" thickBot="1">
      <c r="A27" s="8" t="s">
        <v>7</v>
      </c>
      <c r="B27" s="226" t="s">
        <v>28</v>
      </c>
      <c r="C27" s="227"/>
      <c r="D27" s="227"/>
      <c r="E27" s="228"/>
      <c r="F27" s="60">
        <v>2E-3</v>
      </c>
      <c r="G27" s="10">
        <f>PRODUCT(E6,F27)</f>
        <v>5.2448000000000006</v>
      </c>
    </row>
    <row r="28" spans="1:13" ht="15.75" customHeight="1" thickBot="1">
      <c r="A28" s="8" t="s">
        <v>8</v>
      </c>
      <c r="B28" s="226" t="s">
        <v>29</v>
      </c>
      <c r="C28" s="227"/>
      <c r="D28" s="227"/>
      <c r="E28" s="228"/>
      <c r="F28" s="60">
        <v>2.5000000000000001E-2</v>
      </c>
      <c r="G28" s="10">
        <f>PRODUCT(E6,F28)</f>
        <v>65.56</v>
      </c>
    </row>
    <row r="29" spans="1:13" ht="15" thickBot="1">
      <c r="A29" s="8" t="s">
        <v>9</v>
      </c>
      <c r="B29" s="226" t="s">
        <v>30</v>
      </c>
      <c r="C29" s="227"/>
      <c r="D29" s="227"/>
      <c r="E29" s="228"/>
      <c r="F29" s="60">
        <v>0.08</v>
      </c>
      <c r="G29" s="10">
        <f>PRODUCT(E6,F29)</f>
        <v>209.792</v>
      </c>
      <c r="M29" s="11"/>
    </row>
    <row r="30" spans="1:13" ht="15.75" customHeight="1" thickBot="1">
      <c r="A30" s="8" t="s">
        <v>10</v>
      </c>
      <c r="B30" s="226" t="s">
        <v>31</v>
      </c>
      <c r="C30" s="227"/>
      <c r="D30" s="227"/>
      <c r="E30" s="228"/>
      <c r="F30" s="60">
        <v>0.03</v>
      </c>
      <c r="G30" s="10">
        <f>PRODUCT(E6,F30)</f>
        <v>78.671999999999997</v>
      </c>
    </row>
    <row r="31" spans="1:13" ht="15" thickBot="1">
      <c r="A31" s="8" t="s">
        <v>32</v>
      </c>
      <c r="B31" s="226" t="s">
        <v>33</v>
      </c>
      <c r="C31" s="227"/>
      <c r="D31" s="227"/>
      <c r="E31" s="228"/>
      <c r="F31" s="60">
        <v>6.0000000000000001E-3</v>
      </c>
      <c r="G31" s="10">
        <f>PRODUCT(E6,F31)</f>
        <v>15.734400000000001</v>
      </c>
    </row>
    <row r="32" spans="1:13" ht="15" thickBot="1">
      <c r="A32" s="233" t="s">
        <v>34</v>
      </c>
      <c r="B32" s="234"/>
      <c r="C32" s="234"/>
      <c r="D32" s="234"/>
      <c r="E32" s="235"/>
      <c r="F32" s="12">
        <f>SUM(F24:F31)</f>
        <v>0.3680000000000001</v>
      </c>
      <c r="G32" s="5">
        <f>IF(SUM(G24:G31)=E6*F32,SUM(G24:G31),"ERRO")</f>
        <v>965.04320000000018</v>
      </c>
    </row>
    <row r="33" spans="1:7" ht="15" thickBot="1">
      <c r="A33" s="250" t="s">
        <v>35</v>
      </c>
      <c r="B33" s="251"/>
      <c r="C33" s="251"/>
      <c r="D33" s="251"/>
      <c r="E33" s="252"/>
      <c r="F33" s="13" t="s">
        <v>24</v>
      </c>
      <c r="G33" s="2" t="s">
        <v>14</v>
      </c>
    </row>
    <row r="34" spans="1:7" ht="15" thickBot="1">
      <c r="A34" s="8" t="s">
        <v>3</v>
      </c>
      <c r="B34" s="230" t="s">
        <v>36</v>
      </c>
      <c r="C34" s="231"/>
      <c r="D34" s="231"/>
      <c r="E34" s="232"/>
      <c r="F34" s="14">
        <v>9.0899999999999995E-2</v>
      </c>
      <c r="G34" s="15">
        <f>PRODUCT(E6,F34)</f>
        <v>238.37616</v>
      </c>
    </row>
    <row r="35" spans="1:7" ht="15" thickBot="1">
      <c r="A35" s="16" t="s">
        <v>5</v>
      </c>
      <c r="B35" s="245" t="s">
        <v>37</v>
      </c>
      <c r="C35" s="246"/>
      <c r="D35" s="246"/>
      <c r="E35" s="247"/>
      <c r="F35" s="14">
        <v>3.0300000000000001E-2</v>
      </c>
      <c r="G35" s="15">
        <f>PRODUCT(E6,F35)</f>
        <v>79.45872</v>
      </c>
    </row>
    <row r="36" spans="1:7" ht="15" thickBot="1">
      <c r="A36" s="208" t="s">
        <v>38</v>
      </c>
      <c r="B36" s="248"/>
      <c r="C36" s="248"/>
      <c r="D36" s="248"/>
      <c r="E36" s="249"/>
      <c r="F36" s="9">
        <f>SUM(F34:F35)</f>
        <v>0.1212</v>
      </c>
      <c r="G36" s="10">
        <f>SUM(G34:G35)</f>
        <v>317.83488</v>
      </c>
    </row>
    <row r="37" spans="1:7" ht="15" thickBot="1">
      <c r="A37" s="8" t="s">
        <v>6</v>
      </c>
      <c r="B37" s="226" t="s">
        <v>39</v>
      </c>
      <c r="C37" s="227"/>
      <c r="D37" s="227"/>
      <c r="E37" s="228"/>
      <c r="F37" s="17">
        <f>F32*F36</f>
        <v>4.4601600000000012E-2</v>
      </c>
      <c r="G37" s="15">
        <f>F37*E6</f>
        <v>116.96323584000004</v>
      </c>
    </row>
    <row r="38" spans="1:7" ht="15" thickBot="1">
      <c r="A38" s="233" t="s">
        <v>34</v>
      </c>
      <c r="B38" s="234"/>
      <c r="C38" s="234"/>
      <c r="D38" s="234"/>
      <c r="E38" s="235"/>
      <c r="F38" s="18">
        <f>SUM(F36:F37)</f>
        <v>0.16580160000000002</v>
      </c>
      <c r="G38" s="19">
        <f>SUM(G36:G37)</f>
        <v>434.79811584000004</v>
      </c>
    </row>
    <row r="39" spans="1:7" ht="15" thickBot="1">
      <c r="A39" s="250" t="s">
        <v>40</v>
      </c>
      <c r="B39" s="251"/>
      <c r="C39" s="251"/>
      <c r="D39" s="251"/>
      <c r="E39" s="252"/>
      <c r="F39" s="13" t="s">
        <v>24</v>
      </c>
      <c r="G39" s="2" t="s">
        <v>14</v>
      </c>
    </row>
    <row r="40" spans="1:7" ht="15.75" customHeight="1" thickBot="1">
      <c r="A40" s="8" t="s">
        <v>3</v>
      </c>
      <c r="B40" s="226" t="s">
        <v>41</v>
      </c>
      <c r="C40" s="227"/>
      <c r="D40" s="227"/>
      <c r="E40" s="228"/>
      <c r="F40" s="14">
        <v>2.9999999999999997E-4</v>
      </c>
      <c r="G40" s="15">
        <f>PRODUCT(E6,F40)</f>
        <v>0.78671999999999997</v>
      </c>
    </row>
    <row r="41" spans="1:7" ht="15" thickBot="1">
      <c r="A41" s="8" t="s">
        <v>5</v>
      </c>
      <c r="B41" s="226" t="s">
        <v>42</v>
      </c>
      <c r="C41" s="227"/>
      <c r="D41" s="227"/>
      <c r="E41" s="228"/>
      <c r="F41" s="20">
        <f>F32*F40</f>
        <v>1.1040000000000003E-4</v>
      </c>
      <c r="G41" s="15">
        <f>F41*E6</f>
        <v>0.2895129600000001</v>
      </c>
    </row>
    <row r="42" spans="1:7" ht="15" thickBot="1">
      <c r="A42" s="233" t="s">
        <v>34</v>
      </c>
      <c r="B42" s="234"/>
      <c r="C42" s="234"/>
      <c r="D42" s="234"/>
      <c r="E42" s="235"/>
      <c r="F42" s="21">
        <f>SUM(F40:F41)</f>
        <v>4.104E-4</v>
      </c>
      <c r="G42" s="19">
        <f>SUM(G40,G41)</f>
        <v>1.07623296</v>
      </c>
    </row>
    <row r="43" spans="1:7" ht="15.75" customHeight="1" thickBot="1">
      <c r="A43" s="253" t="s">
        <v>43</v>
      </c>
      <c r="B43" s="254"/>
      <c r="C43" s="254"/>
      <c r="D43" s="254"/>
      <c r="E43" s="255"/>
      <c r="F43" s="13" t="s">
        <v>24</v>
      </c>
      <c r="G43" s="2" t="s">
        <v>14</v>
      </c>
    </row>
    <row r="44" spans="1:7" ht="15.75" customHeight="1" thickBot="1">
      <c r="A44" s="8" t="s">
        <v>3</v>
      </c>
      <c r="B44" s="226" t="s">
        <v>44</v>
      </c>
      <c r="C44" s="227"/>
      <c r="D44" s="227"/>
      <c r="E44" s="228"/>
      <c r="F44" s="9">
        <v>4.1700000000000001E-3</v>
      </c>
      <c r="G44" s="10">
        <f>PRODUCT(E6,F44)</f>
        <v>10.935408000000001</v>
      </c>
    </row>
    <row r="45" spans="1:7" ht="15" thickBot="1">
      <c r="A45" s="8" t="s">
        <v>5</v>
      </c>
      <c r="B45" s="226" t="s">
        <v>45</v>
      </c>
      <c r="C45" s="227"/>
      <c r="D45" s="227"/>
      <c r="E45" s="228"/>
      <c r="F45" s="9">
        <f>8%*F44</f>
        <v>3.3360000000000003E-4</v>
      </c>
      <c r="G45" s="10">
        <f>F45*E6</f>
        <v>0.87483264000000016</v>
      </c>
    </row>
    <row r="46" spans="1:7" ht="15.75" customHeight="1" thickBot="1">
      <c r="A46" s="8" t="s">
        <v>6</v>
      </c>
      <c r="B46" s="226" t="s">
        <v>46</v>
      </c>
      <c r="C46" s="227"/>
      <c r="D46" s="227"/>
      <c r="E46" s="228"/>
      <c r="F46" s="73">
        <v>1.4999999999999999E-4</v>
      </c>
      <c r="G46" s="10">
        <f>F46*E6</f>
        <v>0.39335999999999999</v>
      </c>
    </row>
    <row r="47" spans="1:7" ht="15.75" customHeight="1" thickBot="1">
      <c r="A47" s="8" t="s">
        <v>7</v>
      </c>
      <c r="B47" s="226" t="s">
        <v>47</v>
      </c>
      <c r="C47" s="227"/>
      <c r="D47" s="227"/>
      <c r="E47" s="228"/>
      <c r="F47" s="9">
        <v>1.9439999999999999E-2</v>
      </c>
      <c r="G47" s="10">
        <f>PRODUCT(E6,F47)</f>
        <v>50.979455999999999</v>
      </c>
    </row>
    <row r="48" spans="1:7" ht="15" thickBot="1">
      <c r="A48" s="8" t="s">
        <v>8</v>
      </c>
      <c r="B48" s="226" t="s">
        <v>48</v>
      </c>
      <c r="C48" s="227"/>
      <c r="D48" s="227"/>
      <c r="E48" s="228"/>
      <c r="F48" s="22">
        <f>F32*F47</f>
        <v>7.153920000000002E-3</v>
      </c>
      <c r="G48" s="10">
        <f>F48*E6</f>
        <v>18.760439808000005</v>
      </c>
    </row>
    <row r="49" spans="1:7" ht="15" thickBot="1">
      <c r="A49" s="8" t="s">
        <v>9</v>
      </c>
      <c r="B49" s="226" t="s">
        <v>49</v>
      </c>
      <c r="C49" s="227"/>
      <c r="D49" s="227"/>
      <c r="E49" s="228"/>
      <c r="F49" s="23">
        <v>1E-4</v>
      </c>
      <c r="G49" s="10">
        <f>E6*F49</f>
        <v>0.26224000000000003</v>
      </c>
    </row>
    <row r="50" spans="1:7" ht="15.75" customHeight="1" thickBot="1">
      <c r="A50" s="8" t="s">
        <v>10</v>
      </c>
      <c r="B50" s="226" t="s">
        <v>50</v>
      </c>
      <c r="C50" s="227"/>
      <c r="D50" s="227"/>
      <c r="E50" s="228"/>
      <c r="F50" s="9">
        <v>4.3636000000000001E-2</v>
      </c>
      <c r="G50" s="10">
        <f>PRODUCT(E6,F50)</f>
        <v>114.43104640000001</v>
      </c>
    </row>
    <row r="51" spans="1:7" ht="15" thickBot="1">
      <c r="A51" s="233" t="s">
        <v>34</v>
      </c>
      <c r="B51" s="234"/>
      <c r="C51" s="234"/>
      <c r="D51" s="234"/>
      <c r="E51" s="235"/>
      <c r="F51" s="24">
        <f>SUM(F44:F50)</f>
        <v>7.4983519999999998E-2</v>
      </c>
      <c r="G51" s="25">
        <f>SUM(G44:G50)</f>
        <v>196.63678284800002</v>
      </c>
    </row>
    <row r="52" spans="1:7" ht="15" thickBot="1">
      <c r="A52" s="242" t="s">
        <v>51</v>
      </c>
      <c r="B52" s="243"/>
      <c r="C52" s="243"/>
      <c r="D52" s="243"/>
      <c r="E52" s="244"/>
      <c r="F52" s="7" t="s">
        <v>24</v>
      </c>
      <c r="G52" s="2" t="s">
        <v>14</v>
      </c>
    </row>
    <row r="53" spans="1:7" ht="15.75" customHeight="1" thickBot="1">
      <c r="A53" s="8" t="s">
        <v>3</v>
      </c>
      <c r="B53" s="226" t="s">
        <v>52</v>
      </c>
      <c r="C53" s="227"/>
      <c r="D53" s="227"/>
      <c r="E53" s="228"/>
      <c r="F53" s="9">
        <v>9.0899999999999995E-2</v>
      </c>
      <c r="G53" s="10">
        <f>PRODUCT(E6,F53)</f>
        <v>238.37616</v>
      </c>
    </row>
    <row r="54" spans="1:7" ht="15.75" customHeight="1" thickBot="1">
      <c r="A54" s="8" t="s">
        <v>5</v>
      </c>
      <c r="B54" s="226" t="s">
        <v>53</v>
      </c>
      <c r="C54" s="227"/>
      <c r="D54" s="227"/>
      <c r="E54" s="228"/>
      <c r="F54" s="9">
        <v>1.66E-2</v>
      </c>
      <c r="G54" s="10">
        <f>PRODUCT(E6,F54)</f>
        <v>43.531840000000003</v>
      </c>
    </row>
    <row r="55" spans="1:7" ht="15.75" customHeight="1" thickBot="1">
      <c r="A55" s="8" t="s">
        <v>6</v>
      </c>
      <c r="B55" s="226" t="s">
        <v>54</v>
      </c>
      <c r="C55" s="227"/>
      <c r="D55" s="227"/>
      <c r="E55" s="228"/>
      <c r="F55" s="9">
        <v>2.0000000000000001E-4</v>
      </c>
      <c r="G55" s="10">
        <f>PRODUCT(E6,F55)</f>
        <v>0.52448000000000006</v>
      </c>
    </row>
    <row r="56" spans="1:7" ht="15.75" customHeight="1" thickBot="1">
      <c r="A56" s="8" t="s">
        <v>7</v>
      </c>
      <c r="B56" s="226" t="s">
        <v>55</v>
      </c>
      <c r="C56" s="227"/>
      <c r="D56" s="227"/>
      <c r="E56" s="228"/>
      <c r="F56" s="9">
        <v>8.2000000000000007E-3</v>
      </c>
      <c r="G56" s="10">
        <f>PRODUCT(E6,F56)</f>
        <v>21.503680000000003</v>
      </c>
    </row>
    <row r="57" spans="1:7" ht="15.75" customHeight="1" thickBot="1">
      <c r="A57" s="8" t="s">
        <v>8</v>
      </c>
      <c r="B57" s="226" t="s">
        <v>56</v>
      </c>
      <c r="C57" s="227"/>
      <c r="D57" s="227"/>
      <c r="E57" s="228"/>
      <c r="F57" s="9">
        <v>2.9999999999999997E-4</v>
      </c>
      <c r="G57" s="10">
        <f>PRODUCT(E6,F57)</f>
        <v>0.78671999999999997</v>
      </c>
    </row>
    <row r="58" spans="1:7" ht="15.75" customHeight="1" thickBot="1">
      <c r="A58" s="8" t="s">
        <v>9</v>
      </c>
      <c r="B58" s="226" t="s">
        <v>57</v>
      </c>
      <c r="C58" s="227"/>
      <c r="D58" s="227"/>
      <c r="E58" s="228"/>
      <c r="F58" s="9">
        <v>0</v>
      </c>
      <c r="G58" s="10">
        <v>0</v>
      </c>
    </row>
    <row r="59" spans="1:7" ht="15" thickBot="1">
      <c r="A59" s="208" t="s">
        <v>38</v>
      </c>
      <c r="B59" s="209"/>
      <c r="C59" s="209"/>
      <c r="D59" s="209"/>
      <c r="E59" s="210"/>
      <c r="F59" s="9">
        <f>SUM(F53:F58)</f>
        <v>0.1162</v>
      </c>
      <c r="G59" s="10">
        <f>SUM(G53:G58)</f>
        <v>304.72287999999998</v>
      </c>
    </row>
    <row r="60" spans="1:7" ht="15" thickBot="1">
      <c r="A60" s="26" t="s">
        <v>10</v>
      </c>
      <c r="B60" s="226" t="s">
        <v>58</v>
      </c>
      <c r="C60" s="227"/>
      <c r="D60" s="227"/>
      <c r="E60" s="228"/>
      <c r="F60" s="22">
        <f>F59*F32</f>
        <v>4.2761600000000011E-2</v>
      </c>
      <c r="G60" s="10">
        <f>F60*E6</f>
        <v>112.13801984000003</v>
      </c>
    </row>
    <row r="61" spans="1:7" ht="15" thickBot="1">
      <c r="A61" s="233" t="s">
        <v>34</v>
      </c>
      <c r="B61" s="234"/>
      <c r="C61" s="234"/>
      <c r="D61" s="234"/>
      <c r="E61" s="235"/>
      <c r="F61" s="18">
        <f>SUM(F59:F60)</f>
        <v>0.15896160000000001</v>
      </c>
      <c r="G61" s="19">
        <f>SUM(G59,G60)</f>
        <v>416.86089984</v>
      </c>
    </row>
    <row r="62" spans="1:7" ht="15" thickBot="1">
      <c r="A62" s="220" t="s">
        <v>59</v>
      </c>
      <c r="B62" s="221"/>
      <c r="C62" s="221"/>
      <c r="D62" s="221"/>
      <c r="E62" s="221"/>
      <c r="F62" s="221"/>
      <c r="G62" s="222"/>
    </row>
    <row r="63" spans="1:7" ht="15.75" customHeight="1" thickBot="1">
      <c r="A63" s="236" t="s">
        <v>60</v>
      </c>
      <c r="B63" s="237"/>
      <c r="C63" s="237"/>
      <c r="D63" s="237"/>
      <c r="E63" s="238"/>
      <c r="F63" s="8" t="s">
        <v>24</v>
      </c>
      <c r="G63" s="2" t="s">
        <v>14</v>
      </c>
    </row>
    <row r="64" spans="1:7" ht="15.75" customHeight="1" thickBot="1">
      <c r="A64" s="3" t="s">
        <v>61</v>
      </c>
      <c r="B64" s="226" t="s">
        <v>62</v>
      </c>
      <c r="C64" s="227"/>
      <c r="D64" s="227"/>
      <c r="E64" s="228"/>
      <c r="F64" s="27">
        <f>F32</f>
        <v>0.3680000000000001</v>
      </c>
      <c r="G64" s="10">
        <f>G32</f>
        <v>965.04320000000018</v>
      </c>
    </row>
    <row r="65" spans="1:11" ht="15.75" customHeight="1" thickBot="1">
      <c r="A65" s="3" t="s">
        <v>63</v>
      </c>
      <c r="B65" s="226" t="s">
        <v>64</v>
      </c>
      <c r="C65" s="227"/>
      <c r="D65" s="227"/>
      <c r="E65" s="228"/>
      <c r="F65" s="27">
        <f>F38</f>
        <v>0.16580160000000002</v>
      </c>
      <c r="G65" s="10">
        <f>G38</f>
        <v>434.79811584000004</v>
      </c>
    </row>
    <row r="66" spans="1:11" ht="15.75" customHeight="1" thickBot="1">
      <c r="A66" s="3" t="s">
        <v>65</v>
      </c>
      <c r="B66" s="226" t="s">
        <v>41</v>
      </c>
      <c r="C66" s="227"/>
      <c r="D66" s="227"/>
      <c r="E66" s="228"/>
      <c r="F66" s="27">
        <f>F42</f>
        <v>4.104E-4</v>
      </c>
      <c r="G66" s="10">
        <f>G42</f>
        <v>1.07623296</v>
      </c>
    </row>
    <row r="67" spans="1:11" ht="15.75" customHeight="1" thickBot="1">
      <c r="A67" s="3" t="s">
        <v>66</v>
      </c>
      <c r="B67" s="226" t="s">
        <v>67</v>
      </c>
      <c r="C67" s="227"/>
      <c r="D67" s="227"/>
      <c r="E67" s="228"/>
      <c r="F67" s="27">
        <f>F51</f>
        <v>7.4983519999999998E-2</v>
      </c>
      <c r="G67" s="10">
        <f>(G51)</f>
        <v>196.63678284800002</v>
      </c>
    </row>
    <row r="68" spans="1:11" ht="15.75" customHeight="1" thickBot="1">
      <c r="A68" s="3" t="s">
        <v>68</v>
      </c>
      <c r="B68" s="226" t="s">
        <v>69</v>
      </c>
      <c r="C68" s="227"/>
      <c r="D68" s="227"/>
      <c r="E68" s="228"/>
      <c r="F68" s="27">
        <f>F61</f>
        <v>0.15896160000000001</v>
      </c>
      <c r="G68" s="10">
        <f>G61</f>
        <v>416.86089984</v>
      </c>
    </row>
    <row r="69" spans="1:11" ht="15.75" customHeight="1" thickBot="1">
      <c r="A69" s="3" t="s">
        <v>70</v>
      </c>
      <c r="B69" s="226" t="s">
        <v>71</v>
      </c>
      <c r="C69" s="227"/>
      <c r="D69" s="227"/>
      <c r="E69" s="228"/>
      <c r="F69" s="27">
        <v>0</v>
      </c>
      <c r="G69" s="10">
        <v>0</v>
      </c>
    </row>
    <row r="70" spans="1:11" ht="15" thickBot="1">
      <c r="A70" s="205" t="s">
        <v>72</v>
      </c>
      <c r="B70" s="206"/>
      <c r="C70" s="206"/>
      <c r="D70" s="206"/>
      <c r="E70" s="207"/>
      <c r="F70" s="28">
        <f>SUM(F64:F69)</f>
        <v>0.76815712000000014</v>
      </c>
      <c r="G70" s="5">
        <f>SUM(G64:G69)</f>
        <v>2014.4152314880002</v>
      </c>
    </row>
    <row r="71" spans="1:11" ht="15" thickBot="1">
      <c r="A71" s="239" t="s">
        <v>73</v>
      </c>
      <c r="B71" s="240"/>
      <c r="C71" s="240"/>
      <c r="D71" s="240"/>
      <c r="E71" s="240"/>
      <c r="F71" s="241"/>
      <c r="G71" s="29">
        <f>SUM(E6,G15,G21,G70)</f>
        <v>6037.4972800991109</v>
      </c>
    </row>
    <row r="72" spans="1:11" ht="15" thickBot="1">
      <c r="A72" s="220" t="s">
        <v>74</v>
      </c>
      <c r="B72" s="221"/>
      <c r="C72" s="221"/>
      <c r="D72" s="221"/>
      <c r="E72" s="221"/>
      <c r="F72" s="221"/>
      <c r="G72" s="222"/>
    </row>
    <row r="73" spans="1:11" ht="15.75" customHeight="1" thickBot="1">
      <c r="A73" s="223" t="s">
        <v>75</v>
      </c>
      <c r="B73" s="224"/>
      <c r="C73" s="224"/>
      <c r="D73" s="224"/>
      <c r="E73" s="225"/>
      <c r="F73" s="30" t="s">
        <v>24</v>
      </c>
      <c r="G73" s="2" t="s">
        <v>14</v>
      </c>
      <c r="K73" s="31"/>
    </row>
    <row r="74" spans="1:11" ht="15.75" customHeight="1" thickBot="1">
      <c r="A74" s="8" t="s">
        <v>3</v>
      </c>
      <c r="B74" s="226" t="s">
        <v>76</v>
      </c>
      <c r="C74" s="227"/>
      <c r="D74" s="227"/>
      <c r="E74" s="228"/>
      <c r="F74" s="32">
        <v>0.05</v>
      </c>
      <c r="G74" s="10">
        <f>PRODUCT(G71,F74)</f>
        <v>301.87486400495555</v>
      </c>
    </row>
    <row r="75" spans="1:11" ht="15" thickBot="1">
      <c r="A75" s="8" t="s">
        <v>5</v>
      </c>
      <c r="B75" s="226" t="s">
        <v>77</v>
      </c>
      <c r="C75" s="227"/>
      <c r="D75" s="227"/>
      <c r="E75" s="228"/>
      <c r="F75" s="32">
        <v>6.7900000000000002E-2</v>
      </c>
      <c r="G75" s="10">
        <f>F75*(G71+G74)</f>
        <v>430.44336858466613</v>
      </c>
    </row>
    <row r="76" spans="1:11" ht="15" thickBot="1">
      <c r="A76" s="8" t="s">
        <v>6</v>
      </c>
      <c r="B76" s="226" t="s">
        <v>78</v>
      </c>
      <c r="C76" s="227"/>
      <c r="D76" s="227"/>
      <c r="E76" s="227"/>
      <c r="F76" s="228"/>
      <c r="G76" s="10">
        <f>SUM(G74,G75,G71)</f>
        <v>6769.8155126887323</v>
      </c>
    </row>
    <row r="77" spans="1:11" ht="15.75" customHeight="1" thickBot="1">
      <c r="A77" s="33" t="s">
        <v>7</v>
      </c>
      <c r="B77" s="226" t="s">
        <v>79</v>
      </c>
      <c r="C77" s="227"/>
      <c r="D77" s="227"/>
      <c r="E77" s="228"/>
      <c r="F77" s="34">
        <f>1-F82</f>
        <v>0.85749999999999993</v>
      </c>
      <c r="G77" s="32"/>
    </row>
    <row r="78" spans="1:11" ht="15.75" customHeight="1" thickBot="1">
      <c r="A78" s="33" t="s">
        <v>8</v>
      </c>
      <c r="B78" s="226" t="s">
        <v>80</v>
      </c>
      <c r="C78" s="227"/>
      <c r="D78" s="227"/>
      <c r="E78" s="227"/>
      <c r="F78" s="228"/>
      <c r="G78" s="35">
        <f>G76/F77</f>
        <v>7894.8285862259272</v>
      </c>
    </row>
    <row r="79" spans="1:11" ht="15" thickBot="1">
      <c r="A79" s="36"/>
      <c r="B79" s="230" t="s">
        <v>81</v>
      </c>
      <c r="C79" s="231"/>
      <c r="D79" s="231"/>
      <c r="E79" s="232"/>
      <c r="F79" s="37">
        <v>1.6500000000000001E-2</v>
      </c>
      <c r="G79" s="38">
        <f>G78*F79</f>
        <v>130.26467167272781</v>
      </c>
    </row>
    <row r="80" spans="1:11" ht="15.75" customHeight="1" thickBot="1">
      <c r="A80" s="39"/>
      <c r="B80" s="226" t="s">
        <v>82</v>
      </c>
      <c r="C80" s="227"/>
      <c r="D80" s="227"/>
      <c r="E80" s="228"/>
      <c r="F80" s="37">
        <v>7.5999999999999998E-2</v>
      </c>
      <c r="G80" s="40">
        <f>G78*F80</f>
        <v>600.0069725531705</v>
      </c>
    </row>
    <row r="81" spans="1:7" ht="15" thickBot="1">
      <c r="A81" s="41"/>
      <c r="B81" s="226" t="s">
        <v>83</v>
      </c>
      <c r="C81" s="227"/>
      <c r="D81" s="227"/>
      <c r="E81" s="228"/>
      <c r="F81" s="37">
        <v>0.05</v>
      </c>
      <c r="G81" s="40">
        <f>G78*F81</f>
        <v>394.74142931129637</v>
      </c>
    </row>
    <row r="82" spans="1:7" ht="15" thickBot="1">
      <c r="A82" s="205" t="s">
        <v>84</v>
      </c>
      <c r="B82" s="206"/>
      <c r="C82" s="206"/>
      <c r="D82" s="206"/>
      <c r="E82" s="207"/>
      <c r="F82" s="42">
        <f>SUM(F79:F81)</f>
        <v>0.14250000000000002</v>
      </c>
      <c r="G82" s="43">
        <f>G79+G80+G81</f>
        <v>1125.0130735371947</v>
      </c>
    </row>
    <row r="83" spans="1:7" ht="15" thickBot="1">
      <c r="A83" s="205" t="s">
        <v>85</v>
      </c>
      <c r="B83" s="206"/>
      <c r="C83" s="206"/>
      <c r="D83" s="206"/>
      <c r="E83" s="206"/>
      <c r="F83" s="207"/>
      <c r="G83" s="19">
        <f>SUM(G74:G75,G82)</f>
        <v>1857.3313061268163</v>
      </c>
    </row>
    <row r="84" spans="1:7" ht="15" thickBot="1">
      <c r="A84" s="214" t="s">
        <v>253</v>
      </c>
      <c r="B84" s="215"/>
      <c r="C84" s="215"/>
      <c r="D84" s="215"/>
      <c r="E84" s="215"/>
      <c r="F84" s="215"/>
      <c r="G84" s="216"/>
    </row>
    <row r="85" spans="1:7" ht="15" thickBot="1">
      <c r="A85" s="217" t="s">
        <v>86</v>
      </c>
      <c r="B85" s="218"/>
      <c r="C85" s="218"/>
      <c r="D85" s="218"/>
      <c r="E85" s="218"/>
      <c r="F85" s="219"/>
      <c r="G85" s="44" t="s">
        <v>87</v>
      </c>
    </row>
    <row r="86" spans="1:7" ht="15" thickBot="1">
      <c r="A86" s="208" t="s">
        <v>88</v>
      </c>
      <c r="B86" s="209"/>
      <c r="C86" s="209"/>
      <c r="D86" s="209"/>
      <c r="E86" s="209"/>
      <c r="F86" s="210"/>
      <c r="G86" s="10">
        <f>E6</f>
        <v>2622.4</v>
      </c>
    </row>
    <row r="87" spans="1:7" ht="15" thickBot="1">
      <c r="A87" s="208" t="s">
        <v>89</v>
      </c>
      <c r="B87" s="209"/>
      <c r="C87" s="209"/>
      <c r="D87" s="209"/>
      <c r="E87" s="209"/>
      <c r="F87" s="210"/>
      <c r="G87" s="10">
        <f>G15</f>
        <v>1339.826</v>
      </c>
    </row>
    <row r="88" spans="1:7" ht="15" thickBot="1">
      <c r="A88" s="208" t="s">
        <v>90</v>
      </c>
      <c r="B88" s="209"/>
      <c r="C88" s="209"/>
      <c r="D88" s="209"/>
      <c r="E88" s="209"/>
      <c r="F88" s="210"/>
      <c r="G88" s="10">
        <f>G21</f>
        <v>60.856048611111113</v>
      </c>
    </row>
    <row r="89" spans="1:7" ht="15" thickBot="1">
      <c r="A89" s="208" t="s">
        <v>91</v>
      </c>
      <c r="B89" s="209"/>
      <c r="C89" s="209"/>
      <c r="D89" s="209"/>
      <c r="E89" s="209"/>
      <c r="F89" s="210"/>
      <c r="G89" s="10">
        <f>G70</f>
        <v>2014.4152314880002</v>
      </c>
    </row>
    <row r="90" spans="1:7" ht="15" thickBot="1">
      <c r="A90" s="208" t="s">
        <v>92</v>
      </c>
      <c r="B90" s="209"/>
      <c r="C90" s="209"/>
      <c r="D90" s="209"/>
      <c r="E90" s="209"/>
      <c r="F90" s="210"/>
      <c r="G90" s="10">
        <f>G86+G87+G88+G89</f>
        <v>6037.4972800991109</v>
      </c>
    </row>
    <row r="91" spans="1:7" ht="15" thickBot="1">
      <c r="A91" s="208" t="s">
        <v>93</v>
      </c>
      <c r="B91" s="209"/>
      <c r="C91" s="209"/>
      <c r="D91" s="209"/>
      <c r="E91" s="209"/>
      <c r="F91" s="210"/>
      <c r="G91" s="10">
        <f>G83</f>
        <v>1857.3313061268163</v>
      </c>
    </row>
    <row r="92" spans="1:7" ht="16.2" thickBot="1">
      <c r="A92" s="211" t="s">
        <v>94</v>
      </c>
      <c r="B92" s="212"/>
      <c r="C92" s="212"/>
      <c r="D92" s="212"/>
      <c r="E92" s="212"/>
      <c r="F92" s="213"/>
      <c r="G92" s="45">
        <f>ROUND(G90+G91,2)</f>
        <v>7894.83</v>
      </c>
    </row>
  </sheetData>
  <mergeCells count="95">
    <mergeCell ref="B13:F13"/>
    <mergeCell ref="A1:G1"/>
    <mergeCell ref="A2:G2"/>
    <mergeCell ref="A3:D3"/>
    <mergeCell ref="E3:G3"/>
    <mergeCell ref="B4:D4"/>
    <mergeCell ref="E4:G4"/>
    <mergeCell ref="B11:F11"/>
    <mergeCell ref="B5:D5"/>
    <mergeCell ref="E5:G5"/>
    <mergeCell ref="A6:D6"/>
    <mergeCell ref="E6:G6"/>
    <mergeCell ref="A7:G7"/>
    <mergeCell ref="A8:F8"/>
    <mergeCell ref="B9:F9"/>
    <mergeCell ref="B10:F10"/>
    <mergeCell ref="A22:G22"/>
    <mergeCell ref="A15:F15"/>
    <mergeCell ref="A16:G16"/>
    <mergeCell ref="A17:F17"/>
    <mergeCell ref="B18:F18"/>
    <mergeCell ref="B20:F20"/>
    <mergeCell ref="A21:F21"/>
    <mergeCell ref="B34:E34"/>
    <mergeCell ref="A23:E23"/>
    <mergeCell ref="B24:E24"/>
    <mergeCell ref="B25:E25"/>
    <mergeCell ref="B26:E26"/>
    <mergeCell ref="B27:E27"/>
    <mergeCell ref="B28:E28"/>
    <mergeCell ref="B29:E29"/>
    <mergeCell ref="B30:E30"/>
    <mergeCell ref="B31:E31"/>
    <mergeCell ref="A32:E32"/>
    <mergeCell ref="A33:E33"/>
    <mergeCell ref="B46:E46"/>
    <mergeCell ref="B35:E35"/>
    <mergeCell ref="A36:E36"/>
    <mergeCell ref="B37:E37"/>
    <mergeCell ref="A38:E38"/>
    <mergeCell ref="A39:E39"/>
    <mergeCell ref="B40:E40"/>
    <mergeCell ref="B41:E41"/>
    <mergeCell ref="A42:E42"/>
    <mergeCell ref="A43:E43"/>
    <mergeCell ref="B44:E44"/>
    <mergeCell ref="B45:E45"/>
    <mergeCell ref="B53:E53"/>
    <mergeCell ref="B54:E54"/>
    <mergeCell ref="B55:E55"/>
    <mergeCell ref="B56:E56"/>
    <mergeCell ref="B57:E57"/>
    <mergeCell ref="B81:E81"/>
    <mergeCell ref="A70:E70"/>
    <mergeCell ref="A59:E59"/>
    <mergeCell ref="B60:E60"/>
    <mergeCell ref="A61:E61"/>
    <mergeCell ref="A62:G62"/>
    <mergeCell ref="A63:E63"/>
    <mergeCell ref="B64:E64"/>
    <mergeCell ref="B65:E65"/>
    <mergeCell ref="B66:E66"/>
    <mergeCell ref="B67:E67"/>
    <mergeCell ref="B68:E68"/>
    <mergeCell ref="B69:E69"/>
    <mergeCell ref="B75:E75"/>
    <mergeCell ref="B76:F76"/>
    <mergeCell ref="A71:F71"/>
    <mergeCell ref="A72:G72"/>
    <mergeCell ref="A73:E73"/>
    <mergeCell ref="B74:E74"/>
    <mergeCell ref="B80:E80"/>
    <mergeCell ref="B12:F12"/>
    <mergeCell ref="B77:E77"/>
    <mergeCell ref="B78:F78"/>
    <mergeCell ref="B79:E79"/>
    <mergeCell ref="B14:F14"/>
    <mergeCell ref="B58:E58"/>
    <mergeCell ref="B47:E47"/>
    <mergeCell ref="B48:E48"/>
    <mergeCell ref="B49:E49"/>
    <mergeCell ref="B50:E50"/>
    <mergeCell ref="A51:E51"/>
    <mergeCell ref="A52:E52"/>
    <mergeCell ref="A82:E82"/>
    <mergeCell ref="A90:F90"/>
    <mergeCell ref="A91:F91"/>
    <mergeCell ref="A92:F92"/>
    <mergeCell ref="A83:F83"/>
    <mergeCell ref="A84:G84"/>
    <mergeCell ref="A85:F85"/>
    <mergeCell ref="A86:F86"/>
    <mergeCell ref="A87:F87"/>
    <mergeCell ref="A88:F88"/>
    <mergeCell ref="A89:F89"/>
  </mergeCells>
  <pageMargins left="0.9055118110236221" right="0.51181102362204722" top="0.39370078740157483" bottom="0.3937007874015748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C26" sqref="A1:I26"/>
    </sheetView>
  </sheetViews>
  <sheetFormatPr defaultRowHeight="14.4"/>
  <cols>
    <col min="3" max="3" width="17.109375" customWidth="1"/>
    <col min="8" max="8" width="11.6640625" customWidth="1"/>
    <col min="9" max="9" width="15.6640625" customWidth="1"/>
  </cols>
  <sheetData>
    <row r="1" spans="1:11" ht="15.6">
      <c r="A1" s="78"/>
      <c r="B1" s="287" t="s">
        <v>126</v>
      </c>
      <c r="C1" s="288"/>
      <c r="D1" s="288"/>
      <c r="E1" s="288"/>
      <c r="F1" s="288"/>
      <c r="G1" s="288"/>
      <c r="H1" s="288"/>
      <c r="I1" s="288"/>
      <c r="K1" s="63"/>
    </row>
    <row r="2" spans="1:11" ht="15.6">
      <c r="A2" s="79"/>
      <c r="B2" s="80"/>
      <c r="C2" s="80"/>
      <c r="D2" s="80"/>
      <c r="E2" s="80"/>
      <c r="F2" s="80"/>
      <c r="G2" s="80"/>
      <c r="H2" s="80"/>
      <c r="I2" s="80"/>
      <c r="J2" s="81"/>
      <c r="K2" s="82"/>
    </row>
    <row r="3" spans="1:11" ht="15.6">
      <c r="A3" s="78"/>
      <c r="B3" s="289" t="s">
        <v>256</v>
      </c>
      <c r="C3" s="290"/>
      <c r="D3" s="290"/>
      <c r="E3" s="290"/>
      <c r="F3" s="290"/>
      <c r="G3" s="290"/>
      <c r="H3" s="290"/>
      <c r="I3" s="290"/>
      <c r="K3" s="63"/>
    </row>
    <row r="4" spans="1:11" ht="46.5" customHeight="1" thickBot="1">
      <c r="B4" s="83" t="s">
        <v>102</v>
      </c>
      <c r="C4" s="84" t="s">
        <v>86</v>
      </c>
      <c r="D4" s="85" t="s">
        <v>127</v>
      </c>
      <c r="E4" s="85" t="s">
        <v>128</v>
      </c>
      <c r="F4" s="85" t="s">
        <v>129</v>
      </c>
      <c r="G4" s="85" t="s">
        <v>130</v>
      </c>
      <c r="H4" s="84" t="s">
        <v>131</v>
      </c>
      <c r="I4" s="86" t="s">
        <v>132</v>
      </c>
      <c r="K4" s="63"/>
    </row>
    <row r="5" spans="1:11" ht="15" thickBot="1">
      <c r="B5" s="87">
        <v>1</v>
      </c>
      <c r="C5" s="88" t="s">
        <v>205</v>
      </c>
      <c r="D5" s="89">
        <v>4</v>
      </c>
      <c r="E5" s="90">
        <v>88.6</v>
      </c>
      <c r="F5" s="90">
        <v>80</v>
      </c>
      <c r="G5" s="90">
        <v>76</v>
      </c>
      <c r="H5" s="91">
        <f>ROUND(AVERAGE(E5:G5),2)</f>
        <v>81.53</v>
      </c>
      <c r="I5" s="92">
        <f>H5*D5</f>
        <v>326.12</v>
      </c>
      <c r="K5" s="63"/>
    </row>
    <row r="6" spans="1:11">
      <c r="B6" s="93">
        <f>B5+1</f>
        <v>2</v>
      </c>
      <c r="C6" s="94" t="s">
        <v>206</v>
      </c>
      <c r="D6" s="89">
        <v>4</v>
      </c>
      <c r="E6" s="90">
        <v>45</v>
      </c>
      <c r="F6" s="90">
        <v>48</v>
      </c>
      <c r="G6" s="90">
        <v>44.99</v>
      </c>
      <c r="H6" s="91">
        <f>ROUND(AVERAGE(E6:G6),2)</f>
        <v>46</v>
      </c>
      <c r="I6" s="92">
        <f>H6*D6</f>
        <v>184</v>
      </c>
      <c r="K6" s="63"/>
    </row>
    <row r="7" spans="1:11">
      <c r="B7" s="95"/>
      <c r="C7" s="291"/>
      <c r="D7" s="292"/>
      <c r="E7" s="293"/>
      <c r="F7" s="294" t="s">
        <v>132</v>
      </c>
      <c r="G7" s="295"/>
      <c r="H7" s="296"/>
      <c r="I7" s="96">
        <f>SUM(I5:I6)</f>
        <v>510.12</v>
      </c>
      <c r="K7" s="63"/>
    </row>
    <row r="8" spans="1:11">
      <c r="B8" s="95"/>
      <c r="C8" s="291"/>
      <c r="D8" s="292"/>
      <c r="E8" s="293"/>
      <c r="F8" s="294" t="s">
        <v>133</v>
      </c>
      <c r="G8" s="295"/>
      <c r="H8" s="296"/>
      <c r="I8" s="96">
        <f>I7/12</f>
        <v>42.51</v>
      </c>
      <c r="K8" s="63"/>
    </row>
    <row r="9" spans="1:11" ht="15" thickBot="1"/>
    <row r="10" spans="1:11">
      <c r="B10" s="149" t="s">
        <v>121</v>
      </c>
      <c r="C10" s="278" t="s">
        <v>208</v>
      </c>
      <c r="D10" s="279"/>
      <c r="E10" s="279"/>
      <c r="F10" s="279"/>
      <c r="G10" s="279"/>
      <c r="H10" s="279"/>
      <c r="I10" s="280"/>
    </row>
    <row r="11" spans="1:11">
      <c r="B11" s="129" t="s">
        <v>122</v>
      </c>
      <c r="C11" s="281" t="s">
        <v>207</v>
      </c>
      <c r="D11" s="282"/>
      <c r="E11" s="282"/>
      <c r="F11" s="282"/>
      <c r="G11" s="282"/>
      <c r="H11" s="282"/>
      <c r="I11" s="283"/>
    </row>
    <row r="12" spans="1:11" ht="45" customHeight="1" thickBot="1">
      <c r="B12" s="150" t="s">
        <v>104</v>
      </c>
      <c r="C12" s="284" t="s">
        <v>209</v>
      </c>
      <c r="D12" s="285"/>
      <c r="E12" s="285"/>
      <c r="F12" s="285"/>
      <c r="G12" s="285"/>
      <c r="H12" s="285"/>
      <c r="I12" s="286"/>
    </row>
    <row r="14" spans="1:11" ht="15.6">
      <c r="A14" s="78"/>
      <c r="B14" s="289" t="s">
        <v>257</v>
      </c>
      <c r="C14" s="290"/>
      <c r="D14" s="290"/>
      <c r="E14" s="290"/>
      <c r="F14" s="290"/>
      <c r="G14" s="290"/>
      <c r="H14" s="290"/>
      <c r="I14" s="290"/>
    </row>
    <row r="15" spans="1:11" ht="42" thickBot="1">
      <c r="B15" s="83" t="s">
        <v>102</v>
      </c>
      <c r="C15" s="84" t="s">
        <v>86</v>
      </c>
      <c r="D15" s="85" t="s">
        <v>127</v>
      </c>
      <c r="E15" s="85" t="s">
        <v>128</v>
      </c>
      <c r="F15" s="85" t="s">
        <v>129</v>
      </c>
      <c r="G15" s="85" t="s">
        <v>262</v>
      </c>
      <c r="H15" s="84" t="s">
        <v>131</v>
      </c>
      <c r="I15" s="86" t="s">
        <v>132</v>
      </c>
    </row>
    <row r="16" spans="1:11" ht="15" thickBot="1">
      <c r="B16" s="87">
        <v>1</v>
      </c>
      <c r="C16" s="88" t="s">
        <v>258</v>
      </c>
      <c r="D16" s="89">
        <v>1</v>
      </c>
      <c r="E16" s="90">
        <v>12.99</v>
      </c>
      <c r="F16" s="90">
        <v>15.33</v>
      </c>
      <c r="G16" s="90">
        <v>24.65</v>
      </c>
      <c r="H16" s="91">
        <f t="shared" ref="H16:I20" si="0">ROUND(AVERAGE(E16:G16),2)</f>
        <v>17.66</v>
      </c>
      <c r="I16" s="91">
        <f t="shared" si="0"/>
        <v>19.21</v>
      </c>
    </row>
    <row r="17" spans="2:9" ht="15" thickBot="1">
      <c r="B17" s="93">
        <v>2</v>
      </c>
      <c r="C17" s="94" t="s">
        <v>259</v>
      </c>
      <c r="D17" s="89">
        <v>1</v>
      </c>
      <c r="E17" s="90">
        <v>3.11</v>
      </c>
      <c r="F17" s="90">
        <v>4.46</v>
      </c>
      <c r="G17" s="90">
        <v>4.03</v>
      </c>
      <c r="H17" s="91">
        <f t="shared" si="0"/>
        <v>3.87</v>
      </c>
      <c r="I17" s="91">
        <f t="shared" si="0"/>
        <v>4.12</v>
      </c>
    </row>
    <row r="18" spans="2:9" ht="15" thickBot="1">
      <c r="B18" s="375">
        <v>3</v>
      </c>
      <c r="C18" s="376" t="s">
        <v>260</v>
      </c>
      <c r="D18" s="89">
        <v>1</v>
      </c>
      <c r="E18" s="90">
        <v>59.21</v>
      </c>
      <c r="F18" s="90">
        <v>69.94</v>
      </c>
      <c r="G18" s="90">
        <v>76.27</v>
      </c>
      <c r="H18" s="91">
        <f t="shared" si="0"/>
        <v>68.47</v>
      </c>
      <c r="I18" s="91">
        <f t="shared" si="0"/>
        <v>71.56</v>
      </c>
    </row>
    <row r="19" spans="2:9" ht="15" thickBot="1">
      <c r="B19" s="375">
        <v>4</v>
      </c>
      <c r="C19" s="376" t="s">
        <v>261</v>
      </c>
      <c r="D19" s="89">
        <v>1</v>
      </c>
      <c r="E19" s="90">
        <v>2.76</v>
      </c>
      <c r="F19" s="90">
        <v>3.01</v>
      </c>
      <c r="G19" s="90">
        <v>3.27</v>
      </c>
      <c r="H19" s="91">
        <f t="shared" si="0"/>
        <v>3.01</v>
      </c>
      <c r="I19" s="91">
        <f t="shared" si="0"/>
        <v>3.1</v>
      </c>
    </row>
    <row r="20" spans="2:9" ht="27.6">
      <c r="B20" s="93">
        <v>5</v>
      </c>
      <c r="C20" s="376" t="s">
        <v>263</v>
      </c>
      <c r="D20" s="89">
        <v>1</v>
      </c>
      <c r="E20" s="90">
        <v>31.58</v>
      </c>
      <c r="F20" s="90">
        <v>38.81</v>
      </c>
      <c r="G20" s="90">
        <v>39.44</v>
      </c>
      <c r="H20" s="91">
        <f t="shared" si="0"/>
        <v>36.61</v>
      </c>
      <c r="I20" s="91">
        <f t="shared" si="0"/>
        <v>38.29</v>
      </c>
    </row>
    <row r="21" spans="2:9">
      <c r="B21" s="95"/>
      <c r="C21" s="291"/>
      <c r="D21" s="292"/>
      <c r="E21" s="293"/>
      <c r="F21" s="294" t="s">
        <v>132</v>
      </c>
      <c r="G21" s="295"/>
      <c r="H21" s="296"/>
      <c r="I21" s="96">
        <f>SUM(I16:I20)</f>
        <v>136.28</v>
      </c>
    </row>
    <row r="22" spans="2:9">
      <c r="B22" s="95"/>
      <c r="C22" s="291"/>
      <c r="D22" s="292"/>
      <c r="E22" s="293"/>
      <c r="F22" s="294" t="s">
        <v>133</v>
      </c>
      <c r="G22" s="295"/>
      <c r="H22" s="296"/>
      <c r="I22" s="96">
        <f>I21/12</f>
        <v>11.356666666666667</v>
      </c>
    </row>
    <row r="23" spans="2:9" ht="15" thickBot="1"/>
    <row r="24" spans="2:9" ht="15.6" customHeight="1">
      <c r="B24" s="149" t="s">
        <v>121</v>
      </c>
      <c r="C24" s="377" t="s">
        <v>266</v>
      </c>
      <c r="D24" s="378"/>
      <c r="E24" s="378"/>
      <c r="F24" s="378"/>
      <c r="G24" s="378"/>
      <c r="H24" s="378"/>
      <c r="I24" s="379"/>
    </row>
    <row r="25" spans="2:9" ht="16.8" customHeight="1">
      <c r="B25" s="129" t="s">
        <v>122</v>
      </c>
      <c r="C25" s="380" t="s">
        <v>265</v>
      </c>
      <c r="D25" s="381"/>
      <c r="E25" s="381"/>
      <c r="F25" s="381"/>
      <c r="G25" s="381"/>
      <c r="H25" s="381"/>
      <c r="I25" s="382"/>
    </row>
    <row r="26" spans="2:9" ht="18" customHeight="1" thickBot="1">
      <c r="B26" s="150" t="s">
        <v>217</v>
      </c>
      <c r="C26" s="284" t="s">
        <v>264</v>
      </c>
      <c r="D26" s="285"/>
      <c r="E26" s="285"/>
      <c r="F26" s="285"/>
      <c r="G26" s="285"/>
      <c r="H26" s="285"/>
      <c r="I26" s="286"/>
    </row>
  </sheetData>
  <mergeCells count="17">
    <mergeCell ref="C24:I24"/>
    <mergeCell ref="C25:I25"/>
    <mergeCell ref="C26:I26"/>
    <mergeCell ref="B14:I14"/>
    <mergeCell ref="C21:E21"/>
    <mergeCell ref="F21:H21"/>
    <mergeCell ref="C22:E22"/>
    <mergeCell ref="F22:H22"/>
    <mergeCell ref="C10:I10"/>
    <mergeCell ref="C11:I11"/>
    <mergeCell ref="C12:I12"/>
    <mergeCell ref="B1:I1"/>
    <mergeCell ref="B3:I3"/>
    <mergeCell ref="C7:E7"/>
    <mergeCell ref="F7:H7"/>
    <mergeCell ref="C8:E8"/>
    <mergeCell ref="F8:H8"/>
  </mergeCells>
  <hyperlinks>
    <hyperlink ref="C24" r:id="rId1" xr:uid="{3D19B559-171F-433E-8B31-CD956F289EF5}"/>
    <hyperlink ref="C25" r:id="rId2" display="www.multiseg.com.br" xr:uid="{3B7B86B4-9B15-45A6-9A67-88DA647F9866}"/>
  </hyperlinks>
  <pageMargins left="0.511811024" right="0.511811024" top="0.78740157499999996" bottom="0.78740157499999996" header="0.31496062000000002" footer="0.31496062000000002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topLeftCell="A11" workbookViewId="0">
      <selection activeCell="L14" sqref="L14"/>
    </sheetView>
  </sheetViews>
  <sheetFormatPr defaultColWidth="7.5546875" defaultRowHeight="14.4"/>
  <cols>
    <col min="1" max="1" width="4" customWidth="1"/>
    <col min="2" max="2" width="34.5546875" customWidth="1"/>
    <col min="3" max="5" width="13.5546875" customWidth="1"/>
    <col min="6" max="7" width="15" customWidth="1"/>
    <col min="8" max="8" width="13.109375" customWidth="1"/>
  </cols>
  <sheetData>
    <row r="1" spans="1:12" ht="15.6">
      <c r="A1" s="297" t="s">
        <v>182</v>
      </c>
      <c r="B1" s="297"/>
      <c r="C1" s="297"/>
      <c r="D1" s="297"/>
      <c r="E1" s="297"/>
      <c r="F1" s="297"/>
      <c r="G1" s="297"/>
      <c r="H1" s="297"/>
    </row>
    <row r="2" spans="1:12" ht="15.6">
      <c r="A2" s="135" t="s">
        <v>151</v>
      </c>
      <c r="B2" s="135" t="s">
        <v>183</v>
      </c>
      <c r="C2" s="135" t="s">
        <v>153</v>
      </c>
      <c r="D2" s="135" t="s">
        <v>121</v>
      </c>
      <c r="E2" s="135" t="s">
        <v>122</v>
      </c>
      <c r="F2" s="135" t="s">
        <v>104</v>
      </c>
      <c r="G2" s="135" t="s">
        <v>154</v>
      </c>
      <c r="H2" s="135" t="s">
        <v>155</v>
      </c>
    </row>
    <row r="3" spans="1:12" ht="15.6">
      <c r="A3" s="136">
        <v>1</v>
      </c>
      <c r="B3" s="137" t="s">
        <v>184</v>
      </c>
      <c r="C3" s="136">
        <v>1</v>
      </c>
      <c r="D3" s="138">
        <v>739.9</v>
      </c>
      <c r="E3" s="139">
        <v>789.49</v>
      </c>
      <c r="F3" s="139">
        <v>743</v>
      </c>
      <c r="G3" s="140">
        <f t="shared" ref="G3:G23" si="0">AVERAGE(D3:F3)</f>
        <v>757.46333333333325</v>
      </c>
      <c r="H3" s="141">
        <v>757.46333333333325</v>
      </c>
    </row>
    <row r="4" spans="1:12" ht="15.6">
      <c r="A4" s="136">
        <v>2</v>
      </c>
      <c r="B4" s="137" t="s">
        <v>185</v>
      </c>
      <c r="C4" s="136">
        <v>1</v>
      </c>
      <c r="D4" s="139">
        <v>264.5</v>
      </c>
      <c r="E4" s="139">
        <v>258.89999999999998</v>
      </c>
      <c r="F4" s="139">
        <v>258</v>
      </c>
      <c r="G4" s="140">
        <f t="shared" si="0"/>
        <v>260.46666666666664</v>
      </c>
      <c r="H4" s="141">
        <v>260.46666666666664</v>
      </c>
    </row>
    <row r="5" spans="1:12" ht="15.6">
      <c r="A5" s="136">
        <v>3</v>
      </c>
      <c r="B5" s="137" t="s">
        <v>186</v>
      </c>
      <c r="C5" s="136">
        <v>1</v>
      </c>
      <c r="D5" s="139">
        <v>318.79000000000002</v>
      </c>
      <c r="E5" s="139">
        <v>268</v>
      </c>
      <c r="F5" s="138">
        <v>311</v>
      </c>
      <c r="G5" s="140">
        <f t="shared" si="0"/>
        <v>299.26333333333332</v>
      </c>
      <c r="H5" s="141">
        <v>299.26333333333332</v>
      </c>
    </row>
    <row r="6" spans="1:12" ht="29.4">
      <c r="A6" s="136">
        <v>4</v>
      </c>
      <c r="B6" s="137" t="s">
        <v>187</v>
      </c>
      <c r="C6" s="142">
        <v>1</v>
      </c>
      <c r="D6" s="139">
        <v>46.86</v>
      </c>
      <c r="E6" s="139">
        <v>53.22</v>
      </c>
      <c r="F6" s="138">
        <v>38.49</v>
      </c>
      <c r="G6" s="140">
        <f t="shared" si="0"/>
        <v>46.19</v>
      </c>
      <c r="H6" s="141">
        <v>46.19</v>
      </c>
    </row>
    <row r="7" spans="1:12" ht="15.6">
      <c r="A7" s="136">
        <v>5</v>
      </c>
      <c r="B7" s="137" t="s">
        <v>188</v>
      </c>
      <c r="C7" s="136">
        <v>1</v>
      </c>
      <c r="D7" s="138">
        <v>33.9</v>
      </c>
      <c r="E7" s="138">
        <v>38.39</v>
      </c>
      <c r="F7" s="138">
        <v>29.54</v>
      </c>
      <c r="G7" s="140">
        <f t="shared" si="0"/>
        <v>33.943333333333328</v>
      </c>
      <c r="H7" s="141">
        <v>33.943333333333328</v>
      </c>
    </row>
    <row r="8" spans="1:12" ht="15.6">
      <c r="A8" s="136">
        <v>6</v>
      </c>
      <c r="B8" s="137" t="s">
        <v>189</v>
      </c>
      <c r="C8" s="136">
        <v>1</v>
      </c>
      <c r="D8" s="138">
        <v>32.5</v>
      </c>
      <c r="E8" s="138">
        <v>40.18</v>
      </c>
      <c r="F8" s="138">
        <v>28</v>
      </c>
      <c r="G8" s="140">
        <f t="shared" si="0"/>
        <v>33.56</v>
      </c>
      <c r="H8" s="141">
        <v>33.56</v>
      </c>
    </row>
    <row r="9" spans="1:12" ht="15.6">
      <c r="A9" s="136">
        <v>7</v>
      </c>
      <c r="B9" s="143" t="s">
        <v>190</v>
      </c>
      <c r="C9" s="136">
        <v>2</v>
      </c>
      <c r="D9" s="138">
        <v>39.9</v>
      </c>
      <c r="E9" s="138">
        <v>44.28</v>
      </c>
      <c r="F9" s="138">
        <v>37.630000000000003</v>
      </c>
      <c r="G9" s="140">
        <f t="shared" si="0"/>
        <v>40.603333333333332</v>
      </c>
      <c r="H9" s="141">
        <f>2*(G9)</f>
        <v>81.206666666666663</v>
      </c>
    </row>
    <row r="10" spans="1:12" ht="27.6">
      <c r="A10" s="136">
        <v>8</v>
      </c>
      <c r="B10" s="143" t="s">
        <v>191</v>
      </c>
      <c r="C10" s="142">
        <v>2</v>
      </c>
      <c r="D10" s="138">
        <v>35.799999999999997</v>
      </c>
      <c r="E10" s="138">
        <v>39.89</v>
      </c>
      <c r="F10" s="138">
        <v>30</v>
      </c>
      <c r="G10" s="140">
        <f t="shared" si="0"/>
        <v>35.229999999999997</v>
      </c>
      <c r="H10" s="141">
        <f>2*(G10)</f>
        <v>70.459999999999994</v>
      </c>
    </row>
    <row r="11" spans="1:12" ht="15.6">
      <c r="A11" s="136">
        <v>9</v>
      </c>
      <c r="B11" s="137" t="s">
        <v>192</v>
      </c>
      <c r="C11" s="136">
        <v>1</v>
      </c>
      <c r="D11" s="138">
        <v>43.92</v>
      </c>
      <c r="E11" s="138">
        <v>45</v>
      </c>
      <c r="F11" s="138">
        <v>37.159999999999997</v>
      </c>
      <c r="G11" s="140">
        <f t="shared" si="0"/>
        <v>42.026666666666664</v>
      </c>
      <c r="H11" s="141">
        <v>42.026666666666664</v>
      </c>
    </row>
    <row r="12" spans="1:12" ht="15.6">
      <c r="A12" s="136">
        <v>10</v>
      </c>
      <c r="B12" s="137" t="s">
        <v>193</v>
      </c>
      <c r="C12" s="136">
        <v>1</v>
      </c>
      <c r="D12" s="138">
        <v>33.22</v>
      </c>
      <c r="E12" s="138">
        <v>38.299999999999997</v>
      </c>
      <c r="F12" s="138">
        <v>28.5</v>
      </c>
      <c r="G12" s="140">
        <f t="shared" si="0"/>
        <v>33.339999999999996</v>
      </c>
      <c r="H12" s="141">
        <v>33.339999999999996</v>
      </c>
    </row>
    <row r="13" spans="1:12" ht="15.6">
      <c r="A13" s="136">
        <v>11</v>
      </c>
      <c r="B13" s="137" t="s">
        <v>194</v>
      </c>
      <c r="C13" s="136">
        <v>1</v>
      </c>
      <c r="D13" s="144">
        <v>70.92</v>
      </c>
      <c r="E13" s="138">
        <v>58.3</v>
      </c>
      <c r="F13" s="138">
        <v>46</v>
      </c>
      <c r="G13" s="140">
        <f t="shared" si="0"/>
        <v>58.406666666666666</v>
      </c>
      <c r="H13" s="141">
        <v>58.406666666666666</v>
      </c>
      <c r="I13" s="145"/>
      <c r="J13" s="145"/>
      <c r="K13" s="145"/>
      <c r="L13" s="145"/>
    </row>
    <row r="14" spans="1:12" ht="30" customHeight="1">
      <c r="A14" s="136">
        <v>12</v>
      </c>
      <c r="B14" s="137" t="s">
        <v>195</v>
      </c>
      <c r="C14" s="142">
        <v>1</v>
      </c>
      <c r="D14" s="138">
        <v>236.28</v>
      </c>
      <c r="E14" s="144">
        <v>300.95999999999998</v>
      </c>
      <c r="F14" s="138">
        <v>259</v>
      </c>
      <c r="G14" s="140">
        <f t="shared" si="0"/>
        <v>265.41333333333336</v>
      </c>
      <c r="H14" s="141">
        <v>265.41333333333336</v>
      </c>
    </row>
    <row r="15" spans="1:12" ht="28.5" customHeight="1">
      <c r="A15" s="136">
        <v>13</v>
      </c>
      <c r="B15" s="143" t="s">
        <v>196</v>
      </c>
      <c r="C15" s="142">
        <v>1</v>
      </c>
      <c r="D15" s="138">
        <v>63.6</v>
      </c>
      <c r="E15" s="138">
        <v>83.82</v>
      </c>
      <c r="F15" s="146">
        <v>78</v>
      </c>
      <c r="G15" s="140">
        <f t="shared" si="0"/>
        <v>75.14</v>
      </c>
      <c r="H15" s="141">
        <v>75.14</v>
      </c>
    </row>
    <row r="16" spans="1:12" ht="27.6">
      <c r="A16" s="136">
        <v>14</v>
      </c>
      <c r="B16" s="143" t="s">
        <v>197</v>
      </c>
      <c r="C16" s="142">
        <v>1</v>
      </c>
      <c r="D16" s="138">
        <v>92.12</v>
      </c>
      <c r="E16" s="138">
        <v>109.9</v>
      </c>
      <c r="F16" s="138">
        <v>79.900000000000006</v>
      </c>
      <c r="G16" s="140">
        <f t="shared" si="0"/>
        <v>93.973333333333343</v>
      </c>
      <c r="H16" s="141">
        <v>93.973333333333343</v>
      </c>
    </row>
    <row r="17" spans="1:8" ht="27.6">
      <c r="A17" s="136">
        <v>15</v>
      </c>
      <c r="B17" s="143" t="s">
        <v>198</v>
      </c>
      <c r="C17" s="142">
        <v>1</v>
      </c>
      <c r="D17" s="138">
        <v>58</v>
      </c>
      <c r="E17" s="138">
        <v>49.98</v>
      </c>
      <c r="F17" s="138">
        <v>56.26</v>
      </c>
      <c r="G17" s="140">
        <f t="shared" si="0"/>
        <v>54.746666666666663</v>
      </c>
      <c r="H17" s="141">
        <v>54.746666666666663</v>
      </c>
    </row>
    <row r="18" spans="1:8" ht="15.6">
      <c r="A18" s="136">
        <v>16</v>
      </c>
      <c r="B18" s="143" t="s">
        <v>199</v>
      </c>
      <c r="C18" s="142">
        <v>1</v>
      </c>
      <c r="D18" s="138">
        <v>31.81</v>
      </c>
      <c r="E18" s="138">
        <v>27.99</v>
      </c>
      <c r="F18" s="138">
        <v>23.5</v>
      </c>
      <c r="G18" s="140">
        <f t="shared" si="0"/>
        <v>27.766666666666666</v>
      </c>
      <c r="H18" s="141">
        <v>27.766666666666666</v>
      </c>
    </row>
    <row r="19" spans="1:8" s="147" customFormat="1" ht="28.5" customHeight="1">
      <c r="A19" s="177">
        <v>17</v>
      </c>
      <c r="B19" s="178" t="s">
        <v>200</v>
      </c>
      <c r="C19" s="179">
        <v>1</v>
      </c>
      <c r="D19" s="180">
        <v>39.9</v>
      </c>
      <c r="E19" s="180">
        <v>55.48</v>
      </c>
      <c r="F19" s="180">
        <v>24.85</v>
      </c>
      <c r="G19" s="181">
        <f t="shared" si="0"/>
        <v>40.076666666666661</v>
      </c>
      <c r="H19" s="182">
        <v>40.076666666666661</v>
      </c>
    </row>
    <row r="20" spans="1:8" ht="15.6">
      <c r="A20" s="136">
        <v>18</v>
      </c>
      <c r="B20" s="137" t="s">
        <v>201</v>
      </c>
      <c r="C20" s="142">
        <v>1</v>
      </c>
      <c r="D20" s="148">
        <v>32.5</v>
      </c>
      <c r="E20" s="148">
        <v>43.36</v>
      </c>
      <c r="F20" s="148">
        <v>37.24</v>
      </c>
      <c r="G20" s="140">
        <f t="shared" si="0"/>
        <v>37.699999999999996</v>
      </c>
      <c r="H20" s="141">
        <v>37.699999999999996</v>
      </c>
    </row>
    <row r="21" spans="1:8" ht="31.5" customHeight="1">
      <c r="A21" s="136">
        <v>19</v>
      </c>
      <c r="B21" s="137" t="s">
        <v>202</v>
      </c>
      <c r="C21" s="142">
        <v>1</v>
      </c>
      <c r="D21" s="138">
        <v>575.19000000000005</v>
      </c>
      <c r="E21" s="138">
        <v>670.6</v>
      </c>
      <c r="F21" s="138">
        <v>550.35</v>
      </c>
      <c r="G21" s="140">
        <f t="shared" si="0"/>
        <v>598.71333333333325</v>
      </c>
      <c r="H21" s="141">
        <v>598.71333333333325</v>
      </c>
    </row>
    <row r="22" spans="1:8" ht="46.8">
      <c r="A22" s="136">
        <v>20</v>
      </c>
      <c r="B22" s="137" t="s">
        <v>203</v>
      </c>
      <c r="C22" s="142">
        <v>1</v>
      </c>
      <c r="D22" s="138">
        <v>47.77</v>
      </c>
      <c r="E22" s="138">
        <v>37.799999999999997</v>
      </c>
      <c r="F22" s="138">
        <v>39</v>
      </c>
      <c r="G22" s="140">
        <f t="shared" si="0"/>
        <v>41.523333333333333</v>
      </c>
      <c r="H22" s="141">
        <v>41.523333333333333</v>
      </c>
    </row>
    <row r="23" spans="1:8" ht="15.75" customHeight="1">
      <c r="A23" s="136">
        <v>21</v>
      </c>
      <c r="B23" s="137" t="s">
        <v>204</v>
      </c>
      <c r="C23" s="142">
        <v>1</v>
      </c>
      <c r="D23" s="138">
        <v>409.57</v>
      </c>
      <c r="E23" s="138">
        <v>441</v>
      </c>
      <c r="F23" s="138">
        <v>360</v>
      </c>
      <c r="G23" s="140">
        <f t="shared" si="0"/>
        <v>403.52333333333331</v>
      </c>
      <c r="H23" s="141">
        <v>403.52333333333331</v>
      </c>
    </row>
    <row r="24" spans="1:8">
      <c r="A24" s="151"/>
      <c r="B24" s="151"/>
      <c r="C24" s="298" t="s">
        <v>85</v>
      </c>
      <c r="D24" s="299"/>
      <c r="E24" s="299"/>
      <c r="F24" s="299"/>
      <c r="G24" s="300"/>
      <c r="H24" s="152">
        <f>SUM(H3:H23)</f>
        <v>3354.9033333333336</v>
      </c>
    </row>
    <row r="26" spans="1:8" ht="53.25" customHeight="1">
      <c r="A26" s="154"/>
      <c r="B26" s="157" t="s">
        <v>220</v>
      </c>
      <c r="C26" s="126" t="s">
        <v>221</v>
      </c>
      <c r="D26" s="126" t="s">
        <v>222</v>
      </c>
      <c r="E26" s="126" t="s">
        <v>223</v>
      </c>
      <c r="F26" s="154"/>
      <c r="G26" s="154"/>
    </row>
    <row r="27" spans="1:8" ht="28.5" customHeight="1">
      <c r="B27" s="155">
        <v>0.1</v>
      </c>
      <c r="C27" s="156">
        <f>H24*B27</f>
        <v>335.49033333333341</v>
      </c>
      <c r="D27" s="156">
        <f>C27/12</f>
        <v>27.957527777777784</v>
      </c>
      <c r="E27" s="156">
        <f>D27/4</f>
        <v>6.989381944444446</v>
      </c>
    </row>
  </sheetData>
  <mergeCells count="2">
    <mergeCell ref="A1:H1"/>
    <mergeCell ref="C24:G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topLeftCell="A10" workbookViewId="0">
      <selection activeCell="L13" sqref="L13"/>
    </sheetView>
  </sheetViews>
  <sheetFormatPr defaultColWidth="7.5546875" defaultRowHeight="14.4"/>
  <cols>
    <col min="1" max="1" width="4" customWidth="1"/>
    <col min="2" max="2" width="28" customWidth="1"/>
    <col min="3" max="3" width="15.5546875" style="63" customWidth="1"/>
    <col min="4" max="4" width="20.5546875" style="63" customWidth="1"/>
    <col min="5" max="5" width="13.44140625" customWidth="1"/>
    <col min="6" max="6" width="13.109375" customWidth="1"/>
    <col min="7" max="7" width="13.33203125" customWidth="1"/>
    <col min="8" max="8" width="13.88671875" customWidth="1"/>
    <col min="9" max="9" width="13" customWidth="1"/>
  </cols>
  <sheetData>
    <row r="1" spans="1:9">
      <c r="A1" s="301" t="s">
        <v>150</v>
      </c>
      <c r="B1" s="301"/>
      <c r="C1" s="301"/>
      <c r="D1" s="301"/>
      <c r="E1" s="301"/>
      <c r="F1" s="301"/>
      <c r="G1" s="301"/>
      <c r="H1" s="301"/>
      <c r="I1" s="301"/>
    </row>
    <row r="2" spans="1:9">
      <c r="A2" s="302" t="s">
        <v>251</v>
      </c>
      <c r="B2" s="303"/>
      <c r="C2" s="303"/>
      <c r="D2" s="303"/>
      <c r="E2" s="303"/>
      <c r="F2" s="303"/>
      <c r="G2" s="303"/>
      <c r="H2" s="303"/>
      <c r="I2" s="304"/>
    </row>
    <row r="3" spans="1:9">
      <c r="A3" s="131" t="s">
        <v>151</v>
      </c>
      <c r="B3" s="187" t="s">
        <v>152</v>
      </c>
      <c r="C3" s="187" t="s">
        <v>224</v>
      </c>
      <c r="D3" s="187" t="s">
        <v>153</v>
      </c>
      <c r="E3" s="187" t="s">
        <v>121</v>
      </c>
      <c r="F3" s="187" t="s">
        <v>122</v>
      </c>
      <c r="G3" s="187" t="s">
        <v>104</v>
      </c>
      <c r="H3" s="187" t="s">
        <v>154</v>
      </c>
      <c r="I3" s="187" t="s">
        <v>155</v>
      </c>
    </row>
    <row r="4" spans="1:9" ht="15" customHeight="1">
      <c r="A4" s="132">
        <v>1</v>
      </c>
      <c r="B4" s="133" t="s">
        <v>156</v>
      </c>
      <c r="C4" s="159" t="s">
        <v>225</v>
      </c>
      <c r="D4" s="159">
        <v>1</v>
      </c>
      <c r="E4" s="134">
        <v>18.47</v>
      </c>
      <c r="F4" s="134">
        <v>25.14</v>
      </c>
      <c r="G4" s="134">
        <v>21.46</v>
      </c>
      <c r="H4" s="134">
        <f>ROUND(AVERAGE(E4:G4),2)</f>
        <v>21.69</v>
      </c>
      <c r="I4" s="134">
        <f>H4*D4</f>
        <v>21.69</v>
      </c>
    </row>
    <row r="5" spans="1:9" ht="15" customHeight="1">
      <c r="A5" s="132">
        <v>2</v>
      </c>
      <c r="B5" s="162" t="s">
        <v>226</v>
      </c>
      <c r="C5" s="159" t="s">
        <v>225</v>
      </c>
      <c r="D5" s="159">
        <v>1</v>
      </c>
      <c r="E5" s="134">
        <v>24.08</v>
      </c>
      <c r="F5" s="134">
        <v>20.89</v>
      </c>
      <c r="G5" s="134">
        <v>20</v>
      </c>
      <c r="H5" s="134">
        <f t="shared" ref="H5:H31" si="0">ROUND(AVERAGE(E5:G5),2)</f>
        <v>21.66</v>
      </c>
      <c r="I5" s="134">
        <f t="shared" ref="I5:I31" si="1">H5*D5</f>
        <v>21.66</v>
      </c>
    </row>
    <row r="6" spans="1:9">
      <c r="A6" s="132">
        <v>3</v>
      </c>
      <c r="B6" s="133" t="s">
        <v>157</v>
      </c>
      <c r="C6" s="159" t="s">
        <v>225</v>
      </c>
      <c r="D6" s="159">
        <v>1</v>
      </c>
      <c r="E6" s="134">
        <v>24.36</v>
      </c>
      <c r="F6" s="134">
        <v>16.489999999999998</v>
      </c>
      <c r="G6" s="134">
        <v>17</v>
      </c>
      <c r="H6" s="134">
        <f t="shared" si="0"/>
        <v>19.28</v>
      </c>
      <c r="I6" s="134">
        <f t="shared" si="1"/>
        <v>19.28</v>
      </c>
    </row>
    <row r="7" spans="1:9">
      <c r="A7" s="132">
        <v>4</v>
      </c>
      <c r="B7" s="133" t="s">
        <v>158</v>
      </c>
      <c r="C7" s="159" t="s">
        <v>227</v>
      </c>
      <c r="D7" s="159">
        <v>1</v>
      </c>
      <c r="E7" s="134">
        <v>13.22</v>
      </c>
      <c r="F7" s="134">
        <v>11.13</v>
      </c>
      <c r="G7" s="134">
        <v>11.64</v>
      </c>
      <c r="H7" s="134">
        <f t="shared" si="0"/>
        <v>12</v>
      </c>
      <c r="I7" s="134">
        <f t="shared" si="1"/>
        <v>12</v>
      </c>
    </row>
    <row r="8" spans="1:9">
      <c r="A8" s="132">
        <v>5</v>
      </c>
      <c r="B8" s="133" t="s">
        <v>159</v>
      </c>
      <c r="C8" s="159" t="s">
        <v>227</v>
      </c>
      <c r="D8" s="159">
        <v>1</v>
      </c>
      <c r="E8" s="134">
        <v>21.99</v>
      </c>
      <c r="F8" s="134">
        <v>26.9</v>
      </c>
      <c r="G8" s="134">
        <v>26.06</v>
      </c>
      <c r="H8" s="134">
        <f t="shared" si="0"/>
        <v>24.98</v>
      </c>
      <c r="I8" s="134">
        <f t="shared" si="1"/>
        <v>24.98</v>
      </c>
    </row>
    <row r="9" spans="1:9">
      <c r="A9" s="132">
        <v>6</v>
      </c>
      <c r="B9" s="133" t="s">
        <v>160</v>
      </c>
      <c r="C9" s="159" t="s">
        <v>227</v>
      </c>
      <c r="D9" s="159">
        <v>1</v>
      </c>
      <c r="E9" s="134">
        <v>18</v>
      </c>
      <c r="F9" s="134">
        <v>28.8</v>
      </c>
      <c r="G9" s="134">
        <v>6.9</v>
      </c>
      <c r="H9" s="134">
        <f t="shared" si="0"/>
        <v>17.899999999999999</v>
      </c>
      <c r="I9" s="134">
        <f t="shared" si="1"/>
        <v>17.899999999999999</v>
      </c>
    </row>
    <row r="10" spans="1:9">
      <c r="A10" s="132">
        <v>7</v>
      </c>
      <c r="B10" s="133" t="s">
        <v>161</v>
      </c>
      <c r="C10" s="159" t="s">
        <v>228</v>
      </c>
      <c r="D10" s="159">
        <v>3</v>
      </c>
      <c r="E10" s="134">
        <v>16.27</v>
      </c>
      <c r="F10" s="134">
        <v>20.260000000000002</v>
      </c>
      <c r="G10" s="134">
        <v>13</v>
      </c>
      <c r="H10" s="134">
        <f t="shared" si="0"/>
        <v>16.510000000000002</v>
      </c>
      <c r="I10" s="134">
        <f t="shared" si="1"/>
        <v>49.53</v>
      </c>
    </row>
    <row r="11" spans="1:9">
      <c r="A11" s="132">
        <v>8</v>
      </c>
      <c r="B11" s="133" t="s">
        <v>162</v>
      </c>
      <c r="C11" s="159" t="s">
        <v>228</v>
      </c>
      <c r="D11" s="159">
        <v>3</v>
      </c>
      <c r="E11" s="134">
        <v>16.670000000000002</v>
      </c>
      <c r="F11" s="134">
        <v>10.68</v>
      </c>
      <c r="G11" s="134">
        <v>13.55</v>
      </c>
      <c r="H11" s="134">
        <f t="shared" si="0"/>
        <v>13.63</v>
      </c>
      <c r="I11" s="134">
        <f t="shared" si="1"/>
        <v>40.89</v>
      </c>
    </row>
    <row r="12" spans="1:9">
      <c r="A12" s="132">
        <v>9</v>
      </c>
      <c r="B12" s="133" t="s">
        <v>163</v>
      </c>
      <c r="C12" s="159" t="s">
        <v>229</v>
      </c>
      <c r="D12" s="159">
        <v>8</v>
      </c>
      <c r="E12" s="134">
        <v>3.66</v>
      </c>
      <c r="F12" s="134">
        <v>4.24</v>
      </c>
      <c r="G12" s="134">
        <v>4.0199999999999996</v>
      </c>
      <c r="H12" s="134">
        <f t="shared" si="0"/>
        <v>3.97</v>
      </c>
      <c r="I12" s="134">
        <f t="shared" si="1"/>
        <v>31.76</v>
      </c>
    </row>
    <row r="13" spans="1:9">
      <c r="A13" s="132">
        <v>10</v>
      </c>
      <c r="B13" s="133" t="s">
        <v>164</v>
      </c>
      <c r="C13" s="159" t="s">
        <v>229</v>
      </c>
      <c r="D13" s="159">
        <v>4</v>
      </c>
      <c r="E13" s="134">
        <v>28.5</v>
      </c>
      <c r="F13" s="134">
        <v>35</v>
      </c>
      <c r="G13" s="134">
        <v>25.16</v>
      </c>
      <c r="H13" s="134">
        <f t="shared" si="0"/>
        <v>29.55</v>
      </c>
      <c r="I13" s="134">
        <f t="shared" si="1"/>
        <v>118.2</v>
      </c>
    </row>
    <row r="14" spans="1:9" ht="15" customHeight="1">
      <c r="A14" s="132">
        <v>11</v>
      </c>
      <c r="B14" s="133" t="s">
        <v>165</v>
      </c>
      <c r="C14" s="159" t="s">
        <v>229</v>
      </c>
      <c r="D14" s="159">
        <v>2</v>
      </c>
      <c r="E14" s="134">
        <v>15.85</v>
      </c>
      <c r="F14" s="134">
        <v>12.95</v>
      </c>
      <c r="G14" s="134">
        <v>13.27</v>
      </c>
      <c r="H14" s="134">
        <f t="shared" si="0"/>
        <v>14.02</v>
      </c>
      <c r="I14" s="134">
        <f t="shared" si="1"/>
        <v>28.04</v>
      </c>
    </row>
    <row r="15" spans="1:9">
      <c r="A15" s="132">
        <v>12</v>
      </c>
      <c r="B15" s="133" t="s">
        <v>166</v>
      </c>
      <c r="C15" s="159" t="s">
        <v>229</v>
      </c>
      <c r="D15" s="159">
        <v>2</v>
      </c>
      <c r="E15" s="134">
        <v>26.99</v>
      </c>
      <c r="F15" s="134">
        <v>35.9</v>
      </c>
      <c r="G15" s="134">
        <v>15.3</v>
      </c>
      <c r="H15" s="134">
        <f t="shared" si="0"/>
        <v>26.06</v>
      </c>
      <c r="I15" s="134">
        <f t="shared" si="1"/>
        <v>52.12</v>
      </c>
    </row>
    <row r="16" spans="1:9" ht="15" customHeight="1">
      <c r="A16" s="132">
        <v>13</v>
      </c>
      <c r="B16" s="133" t="s">
        <v>167</v>
      </c>
      <c r="C16" s="159" t="s">
        <v>230</v>
      </c>
      <c r="D16" s="159">
        <v>1</v>
      </c>
      <c r="E16" s="134">
        <v>19.989999999999998</v>
      </c>
      <c r="F16" s="134">
        <v>23.4</v>
      </c>
      <c r="G16" s="134">
        <v>16.88</v>
      </c>
      <c r="H16" s="134">
        <f t="shared" si="0"/>
        <v>20.09</v>
      </c>
      <c r="I16" s="134">
        <f t="shared" si="1"/>
        <v>20.09</v>
      </c>
    </row>
    <row r="17" spans="1:9">
      <c r="A17" s="132">
        <v>14</v>
      </c>
      <c r="B17" s="133" t="s">
        <v>168</v>
      </c>
      <c r="C17" s="159" t="s">
        <v>224</v>
      </c>
      <c r="D17" s="159">
        <v>10</v>
      </c>
      <c r="E17" s="134">
        <v>2.33</v>
      </c>
      <c r="F17" s="134">
        <v>3.42</v>
      </c>
      <c r="G17" s="134">
        <v>1.3</v>
      </c>
      <c r="H17" s="134">
        <f t="shared" si="0"/>
        <v>2.35</v>
      </c>
      <c r="I17" s="134">
        <f t="shared" si="1"/>
        <v>23.5</v>
      </c>
    </row>
    <row r="18" spans="1:9">
      <c r="A18" s="132">
        <v>15</v>
      </c>
      <c r="B18" s="133" t="s">
        <v>169</v>
      </c>
      <c r="C18" s="159" t="s">
        <v>224</v>
      </c>
      <c r="D18" s="159">
        <v>10</v>
      </c>
      <c r="E18" s="134">
        <v>2.33</v>
      </c>
      <c r="F18" s="134">
        <v>4.1399999999999997</v>
      </c>
      <c r="G18" s="134">
        <v>1.3</v>
      </c>
      <c r="H18" s="134">
        <f t="shared" si="0"/>
        <v>2.59</v>
      </c>
      <c r="I18" s="134">
        <f t="shared" si="1"/>
        <v>25.9</v>
      </c>
    </row>
    <row r="19" spans="1:9">
      <c r="A19" s="132">
        <v>16</v>
      </c>
      <c r="B19" s="133" t="s">
        <v>170</v>
      </c>
      <c r="C19" s="159" t="s">
        <v>224</v>
      </c>
      <c r="D19" s="159">
        <v>10</v>
      </c>
      <c r="E19" s="134">
        <v>0.13</v>
      </c>
      <c r="F19" s="134">
        <v>0.22</v>
      </c>
      <c r="G19" s="134">
        <v>0.2</v>
      </c>
      <c r="H19" s="134">
        <f t="shared" si="0"/>
        <v>0.18</v>
      </c>
      <c r="I19" s="134">
        <f t="shared" si="1"/>
        <v>1.7999999999999998</v>
      </c>
    </row>
    <row r="20" spans="1:9">
      <c r="A20" s="132">
        <v>17</v>
      </c>
      <c r="B20" s="133" t="s">
        <v>171</v>
      </c>
      <c r="C20" s="159" t="s">
        <v>224</v>
      </c>
      <c r="D20" s="159">
        <v>10</v>
      </c>
      <c r="E20" s="134">
        <v>0.4</v>
      </c>
      <c r="F20" s="134">
        <v>0.57999999999999996</v>
      </c>
      <c r="G20" s="134">
        <v>0.57999999999999996</v>
      </c>
      <c r="H20" s="134">
        <f t="shared" si="0"/>
        <v>0.52</v>
      </c>
      <c r="I20" s="134">
        <f t="shared" si="1"/>
        <v>5.2</v>
      </c>
    </row>
    <row r="21" spans="1:9" ht="15" customHeight="1">
      <c r="A21" s="132">
        <v>18</v>
      </c>
      <c r="B21" s="133" t="s">
        <v>172</v>
      </c>
      <c r="C21" s="159" t="s">
        <v>224</v>
      </c>
      <c r="D21" s="159">
        <v>10</v>
      </c>
      <c r="E21" s="134">
        <v>0.75</v>
      </c>
      <c r="F21" s="134">
        <v>0.93</v>
      </c>
      <c r="G21" s="134">
        <v>0.93</v>
      </c>
      <c r="H21" s="134">
        <f t="shared" si="0"/>
        <v>0.87</v>
      </c>
      <c r="I21" s="134">
        <f t="shared" si="1"/>
        <v>8.6999999999999993</v>
      </c>
    </row>
    <row r="22" spans="1:9" ht="15" customHeight="1">
      <c r="A22" s="132">
        <v>19</v>
      </c>
      <c r="B22" s="133" t="s">
        <v>173</v>
      </c>
      <c r="C22" s="159" t="s">
        <v>231</v>
      </c>
      <c r="D22" s="159">
        <v>6</v>
      </c>
      <c r="E22" s="134">
        <v>118.52</v>
      </c>
      <c r="F22" s="134">
        <v>130.24</v>
      </c>
      <c r="G22" s="134">
        <v>120.39</v>
      </c>
      <c r="H22" s="134">
        <f t="shared" si="0"/>
        <v>123.05</v>
      </c>
      <c r="I22" s="134">
        <f t="shared" si="1"/>
        <v>738.3</v>
      </c>
    </row>
    <row r="23" spans="1:9" ht="15" customHeight="1">
      <c r="A23" s="132">
        <v>20</v>
      </c>
      <c r="B23" s="133" t="s">
        <v>174</v>
      </c>
      <c r="C23" s="159" t="s">
        <v>232</v>
      </c>
      <c r="D23" s="159">
        <v>5</v>
      </c>
      <c r="E23" s="134">
        <v>13.55</v>
      </c>
      <c r="F23" s="134">
        <v>18.989999999999998</v>
      </c>
      <c r="G23" s="134">
        <v>14</v>
      </c>
      <c r="H23" s="134">
        <f t="shared" si="0"/>
        <v>15.51</v>
      </c>
      <c r="I23" s="134">
        <f t="shared" si="1"/>
        <v>77.55</v>
      </c>
    </row>
    <row r="24" spans="1:9">
      <c r="A24" s="132">
        <v>21</v>
      </c>
      <c r="B24" s="133" t="s">
        <v>175</v>
      </c>
      <c r="C24" s="159" t="s">
        <v>232</v>
      </c>
      <c r="D24" s="159">
        <v>5</v>
      </c>
      <c r="E24" s="134">
        <v>16.66</v>
      </c>
      <c r="F24" s="134">
        <v>18.899999999999999</v>
      </c>
      <c r="G24" s="134">
        <v>15</v>
      </c>
      <c r="H24" s="134">
        <f t="shared" si="0"/>
        <v>16.850000000000001</v>
      </c>
      <c r="I24" s="134">
        <f t="shared" si="1"/>
        <v>84.25</v>
      </c>
    </row>
    <row r="25" spans="1:9">
      <c r="A25" s="132">
        <v>22</v>
      </c>
      <c r="B25" s="133" t="s">
        <v>176</v>
      </c>
      <c r="C25" s="159" t="s">
        <v>232</v>
      </c>
      <c r="D25" s="159">
        <v>5</v>
      </c>
      <c r="E25" s="134">
        <v>36.94</v>
      </c>
      <c r="F25" s="134">
        <v>45.34</v>
      </c>
      <c r="G25" s="134">
        <v>25</v>
      </c>
      <c r="H25" s="134">
        <f t="shared" si="0"/>
        <v>35.76</v>
      </c>
      <c r="I25" s="134">
        <f t="shared" si="1"/>
        <v>178.79999999999998</v>
      </c>
    </row>
    <row r="26" spans="1:9">
      <c r="A26" s="132">
        <v>23</v>
      </c>
      <c r="B26" s="133" t="s">
        <v>177</v>
      </c>
      <c r="C26" s="159" t="s">
        <v>224</v>
      </c>
      <c r="D26" s="159">
        <v>25</v>
      </c>
      <c r="E26" s="134">
        <v>0.38</v>
      </c>
      <c r="F26" s="134">
        <v>0.56999999999999995</v>
      </c>
      <c r="G26" s="134">
        <v>0.13</v>
      </c>
      <c r="H26" s="134">
        <f t="shared" si="0"/>
        <v>0.36</v>
      </c>
      <c r="I26" s="134">
        <f t="shared" si="1"/>
        <v>9</v>
      </c>
    </row>
    <row r="27" spans="1:9">
      <c r="A27" s="132">
        <v>24</v>
      </c>
      <c r="B27" s="133" t="s">
        <v>178</v>
      </c>
      <c r="C27" s="159" t="s">
        <v>224</v>
      </c>
      <c r="D27" s="159">
        <v>25</v>
      </c>
      <c r="E27" s="134">
        <v>0.71</v>
      </c>
      <c r="F27" s="134">
        <v>0.98</v>
      </c>
      <c r="G27" s="134">
        <v>0.91</v>
      </c>
      <c r="H27" s="134">
        <f t="shared" si="0"/>
        <v>0.87</v>
      </c>
      <c r="I27" s="134">
        <f t="shared" si="1"/>
        <v>21.75</v>
      </c>
    </row>
    <row r="28" spans="1:9" ht="30" customHeight="1">
      <c r="A28" s="132">
        <v>25</v>
      </c>
      <c r="B28" s="133" t="s">
        <v>179</v>
      </c>
      <c r="C28" s="159" t="s">
        <v>233</v>
      </c>
      <c r="D28" s="159">
        <v>30</v>
      </c>
      <c r="E28" s="134">
        <v>39.99</v>
      </c>
      <c r="F28" s="134">
        <v>37.47</v>
      </c>
      <c r="G28" s="134">
        <v>28.02</v>
      </c>
      <c r="H28" s="134">
        <f t="shared" si="0"/>
        <v>35.159999999999997</v>
      </c>
      <c r="I28" s="134">
        <f t="shared" si="1"/>
        <v>1054.8</v>
      </c>
    </row>
    <row r="29" spans="1:9">
      <c r="A29" s="132">
        <v>26</v>
      </c>
      <c r="B29" s="133" t="s">
        <v>180</v>
      </c>
      <c r="C29" s="159" t="s">
        <v>234</v>
      </c>
      <c r="D29" s="159">
        <v>3</v>
      </c>
      <c r="E29" s="134">
        <v>15.9</v>
      </c>
      <c r="F29" s="134">
        <v>11.34</v>
      </c>
      <c r="G29" s="134">
        <v>16.87</v>
      </c>
      <c r="H29" s="134">
        <f t="shared" si="0"/>
        <v>14.7</v>
      </c>
      <c r="I29" s="134">
        <f t="shared" si="1"/>
        <v>44.099999999999994</v>
      </c>
    </row>
    <row r="30" spans="1:9">
      <c r="A30" s="132">
        <v>27</v>
      </c>
      <c r="B30" s="133" t="s">
        <v>181</v>
      </c>
      <c r="C30" s="159" t="s">
        <v>227</v>
      </c>
      <c r="D30" s="159">
        <v>3</v>
      </c>
      <c r="E30" s="134">
        <v>37.159999999999997</v>
      </c>
      <c r="F30" s="134">
        <v>32.57</v>
      </c>
      <c r="G30" s="134"/>
      <c r="H30" s="134">
        <f t="shared" si="0"/>
        <v>34.869999999999997</v>
      </c>
      <c r="I30" s="134">
        <f t="shared" si="1"/>
        <v>104.60999999999999</v>
      </c>
    </row>
    <row r="31" spans="1:9">
      <c r="A31" s="132">
        <v>28</v>
      </c>
      <c r="B31" s="133" t="s">
        <v>235</v>
      </c>
      <c r="C31" s="159" t="s">
        <v>236</v>
      </c>
      <c r="D31" s="159">
        <v>3</v>
      </c>
      <c r="E31" s="134">
        <v>8.61</v>
      </c>
      <c r="F31" s="134">
        <v>8.91</v>
      </c>
      <c r="G31" s="188">
        <v>6.48</v>
      </c>
      <c r="H31" s="134">
        <f t="shared" si="0"/>
        <v>8</v>
      </c>
      <c r="I31" s="134">
        <f t="shared" si="1"/>
        <v>24</v>
      </c>
    </row>
    <row r="32" spans="1:9">
      <c r="A32" s="151"/>
      <c r="B32" s="151"/>
      <c r="C32" s="160"/>
      <c r="D32" s="298" t="s">
        <v>249</v>
      </c>
      <c r="E32" s="299"/>
      <c r="F32" s="299"/>
      <c r="G32" s="299"/>
      <c r="H32" s="300"/>
      <c r="I32" s="161">
        <f>SUM(I4:I31)</f>
        <v>2860.3999999999996</v>
      </c>
    </row>
    <row r="33" spans="1:9">
      <c r="A33" s="151"/>
      <c r="B33" s="151"/>
      <c r="C33" s="186"/>
      <c r="D33" s="298" t="s">
        <v>250</v>
      </c>
      <c r="E33" s="299"/>
      <c r="F33" s="299"/>
      <c r="G33" s="299"/>
      <c r="H33" s="300"/>
      <c r="I33" s="152">
        <f>I32*2</f>
        <v>5720.7999999999993</v>
      </c>
    </row>
  </sheetData>
  <mergeCells count="4">
    <mergeCell ref="A1:I1"/>
    <mergeCell ref="D32:H32"/>
    <mergeCell ref="D33:H33"/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tabSelected="1" workbookViewId="0">
      <selection sqref="A1:F17"/>
    </sheetView>
  </sheetViews>
  <sheetFormatPr defaultRowHeight="14.4"/>
  <cols>
    <col min="1" max="1" width="7" customWidth="1"/>
    <col min="2" max="2" width="56.5546875" customWidth="1"/>
    <col min="3" max="3" width="12.33203125" style="63" customWidth="1"/>
    <col min="4" max="4" width="15.33203125" style="63" customWidth="1"/>
    <col min="5" max="5" width="18.109375" customWidth="1"/>
    <col min="6" max="6" width="16.5546875" bestFit="1" customWidth="1"/>
    <col min="7" max="7" width="3.44140625" customWidth="1"/>
    <col min="8" max="8" width="5" customWidth="1"/>
    <col min="9" max="9" width="5.33203125" customWidth="1"/>
    <col min="10" max="10" width="3.109375" customWidth="1"/>
    <col min="258" max="258" width="34.44140625" bestFit="1" customWidth="1"/>
    <col min="260" max="260" width="12.44140625" bestFit="1" customWidth="1"/>
    <col min="261" max="261" width="15.88671875" bestFit="1" customWidth="1"/>
    <col min="262" max="262" width="16.5546875" bestFit="1" customWidth="1"/>
    <col min="514" max="514" width="34.44140625" bestFit="1" customWidth="1"/>
    <col min="516" max="516" width="12.44140625" bestFit="1" customWidth="1"/>
    <col min="517" max="517" width="15.88671875" bestFit="1" customWidth="1"/>
    <col min="518" max="518" width="16.5546875" bestFit="1" customWidth="1"/>
    <col min="770" max="770" width="34.44140625" bestFit="1" customWidth="1"/>
    <col min="772" max="772" width="12.44140625" bestFit="1" customWidth="1"/>
    <col min="773" max="773" width="15.88671875" bestFit="1" customWidth="1"/>
    <col min="774" max="774" width="16.5546875" bestFit="1" customWidth="1"/>
    <col min="1026" max="1026" width="34.44140625" bestFit="1" customWidth="1"/>
    <col min="1028" max="1028" width="12.44140625" bestFit="1" customWidth="1"/>
    <col min="1029" max="1029" width="15.88671875" bestFit="1" customWidth="1"/>
    <col min="1030" max="1030" width="16.5546875" bestFit="1" customWidth="1"/>
    <col min="1282" max="1282" width="34.44140625" bestFit="1" customWidth="1"/>
    <col min="1284" max="1284" width="12.44140625" bestFit="1" customWidth="1"/>
    <col min="1285" max="1285" width="15.88671875" bestFit="1" customWidth="1"/>
    <col min="1286" max="1286" width="16.5546875" bestFit="1" customWidth="1"/>
    <col min="1538" max="1538" width="34.44140625" bestFit="1" customWidth="1"/>
    <col min="1540" max="1540" width="12.44140625" bestFit="1" customWidth="1"/>
    <col min="1541" max="1541" width="15.88671875" bestFit="1" customWidth="1"/>
    <col min="1542" max="1542" width="16.5546875" bestFit="1" customWidth="1"/>
    <col min="1794" max="1794" width="34.44140625" bestFit="1" customWidth="1"/>
    <col min="1796" max="1796" width="12.44140625" bestFit="1" customWidth="1"/>
    <col min="1797" max="1797" width="15.88671875" bestFit="1" customWidth="1"/>
    <col min="1798" max="1798" width="16.5546875" bestFit="1" customWidth="1"/>
    <col min="2050" max="2050" width="34.44140625" bestFit="1" customWidth="1"/>
    <col min="2052" max="2052" width="12.44140625" bestFit="1" customWidth="1"/>
    <col min="2053" max="2053" width="15.88671875" bestFit="1" customWidth="1"/>
    <col min="2054" max="2054" width="16.5546875" bestFit="1" customWidth="1"/>
    <col min="2306" max="2306" width="34.44140625" bestFit="1" customWidth="1"/>
    <col min="2308" max="2308" width="12.44140625" bestFit="1" customWidth="1"/>
    <col min="2309" max="2309" width="15.88671875" bestFit="1" customWidth="1"/>
    <col min="2310" max="2310" width="16.5546875" bestFit="1" customWidth="1"/>
    <col min="2562" max="2562" width="34.44140625" bestFit="1" customWidth="1"/>
    <col min="2564" max="2564" width="12.44140625" bestFit="1" customWidth="1"/>
    <col min="2565" max="2565" width="15.88671875" bestFit="1" customWidth="1"/>
    <col min="2566" max="2566" width="16.5546875" bestFit="1" customWidth="1"/>
    <col min="2818" max="2818" width="34.44140625" bestFit="1" customWidth="1"/>
    <col min="2820" max="2820" width="12.44140625" bestFit="1" customWidth="1"/>
    <col min="2821" max="2821" width="15.88671875" bestFit="1" customWidth="1"/>
    <col min="2822" max="2822" width="16.5546875" bestFit="1" customWidth="1"/>
    <col min="3074" max="3074" width="34.44140625" bestFit="1" customWidth="1"/>
    <col min="3076" max="3076" width="12.44140625" bestFit="1" customWidth="1"/>
    <col min="3077" max="3077" width="15.88671875" bestFit="1" customWidth="1"/>
    <col min="3078" max="3078" width="16.5546875" bestFit="1" customWidth="1"/>
    <col min="3330" max="3330" width="34.44140625" bestFit="1" customWidth="1"/>
    <col min="3332" max="3332" width="12.44140625" bestFit="1" customWidth="1"/>
    <col min="3333" max="3333" width="15.88671875" bestFit="1" customWidth="1"/>
    <col min="3334" max="3334" width="16.5546875" bestFit="1" customWidth="1"/>
    <col min="3586" max="3586" width="34.44140625" bestFit="1" customWidth="1"/>
    <col min="3588" max="3588" width="12.44140625" bestFit="1" customWidth="1"/>
    <col min="3589" max="3589" width="15.88671875" bestFit="1" customWidth="1"/>
    <col min="3590" max="3590" width="16.5546875" bestFit="1" customWidth="1"/>
    <col min="3842" max="3842" width="34.44140625" bestFit="1" customWidth="1"/>
    <col min="3844" max="3844" width="12.44140625" bestFit="1" customWidth="1"/>
    <col min="3845" max="3845" width="15.88671875" bestFit="1" customWidth="1"/>
    <col min="3846" max="3846" width="16.5546875" bestFit="1" customWidth="1"/>
    <col min="4098" max="4098" width="34.44140625" bestFit="1" customWidth="1"/>
    <col min="4100" max="4100" width="12.44140625" bestFit="1" customWidth="1"/>
    <col min="4101" max="4101" width="15.88671875" bestFit="1" customWidth="1"/>
    <col min="4102" max="4102" width="16.5546875" bestFit="1" customWidth="1"/>
    <col min="4354" max="4354" width="34.44140625" bestFit="1" customWidth="1"/>
    <col min="4356" max="4356" width="12.44140625" bestFit="1" customWidth="1"/>
    <col min="4357" max="4357" width="15.88671875" bestFit="1" customWidth="1"/>
    <col min="4358" max="4358" width="16.5546875" bestFit="1" customWidth="1"/>
    <col min="4610" max="4610" width="34.44140625" bestFit="1" customWidth="1"/>
    <col min="4612" max="4612" width="12.44140625" bestFit="1" customWidth="1"/>
    <col min="4613" max="4613" width="15.88671875" bestFit="1" customWidth="1"/>
    <col min="4614" max="4614" width="16.5546875" bestFit="1" customWidth="1"/>
    <col min="4866" max="4866" width="34.44140625" bestFit="1" customWidth="1"/>
    <col min="4868" max="4868" width="12.44140625" bestFit="1" customWidth="1"/>
    <col min="4869" max="4869" width="15.88671875" bestFit="1" customWidth="1"/>
    <col min="4870" max="4870" width="16.5546875" bestFit="1" customWidth="1"/>
    <col min="5122" max="5122" width="34.44140625" bestFit="1" customWidth="1"/>
    <col min="5124" max="5124" width="12.44140625" bestFit="1" customWidth="1"/>
    <col min="5125" max="5125" width="15.88671875" bestFit="1" customWidth="1"/>
    <col min="5126" max="5126" width="16.5546875" bestFit="1" customWidth="1"/>
    <col min="5378" max="5378" width="34.44140625" bestFit="1" customWidth="1"/>
    <col min="5380" max="5380" width="12.44140625" bestFit="1" customWidth="1"/>
    <col min="5381" max="5381" width="15.88671875" bestFit="1" customWidth="1"/>
    <col min="5382" max="5382" width="16.5546875" bestFit="1" customWidth="1"/>
    <col min="5634" max="5634" width="34.44140625" bestFit="1" customWidth="1"/>
    <col min="5636" max="5636" width="12.44140625" bestFit="1" customWidth="1"/>
    <col min="5637" max="5637" width="15.88671875" bestFit="1" customWidth="1"/>
    <col min="5638" max="5638" width="16.5546875" bestFit="1" customWidth="1"/>
    <col min="5890" max="5890" width="34.44140625" bestFit="1" customWidth="1"/>
    <col min="5892" max="5892" width="12.44140625" bestFit="1" customWidth="1"/>
    <col min="5893" max="5893" width="15.88671875" bestFit="1" customWidth="1"/>
    <col min="5894" max="5894" width="16.5546875" bestFit="1" customWidth="1"/>
    <col min="6146" max="6146" width="34.44140625" bestFit="1" customWidth="1"/>
    <col min="6148" max="6148" width="12.44140625" bestFit="1" customWidth="1"/>
    <col min="6149" max="6149" width="15.88671875" bestFit="1" customWidth="1"/>
    <col min="6150" max="6150" width="16.5546875" bestFit="1" customWidth="1"/>
    <col min="6402" max="6402" width="34.44140625" bestFit="1" customWidth="1"/>
    <col min="6404" max="6404" width="12.44140625" bestFit="1" customWidth="1"/>
    <col min="6405" max="6405" width="15.88671875" bestFit="1" customWidth="1"/>
    <col min="6406" max="6406" width="16.5546875" bestFit="1" customWidth="1"/>
    <col min="6658" max="6658" width="34.44140625" bestFit="1" customWidth="1"/>
    <col min="6660" max="6660" width="12.44140625" bestFit="1" customWidth="1"/>
    <col min="6661" max="6661" width="15.88671875" bestFit="1" customWidth="1"/>
    <col min="6662" max="6662" width="16.5546875" bestFit="1" customWidth="1"/>
    <col min="6914" max="6914" width="34.44140625" bestFit="1" customWidth="1"/>
    <col min="6916" max="6916" width="12.44140625" bestFit="1" customWidth="1"/>
    <col min="6917" max="6917" width="15.88671875" bestFit="1" customWidth="1"/>
    <col min="6918" max="6918" width="16.5546875" bestFit="1" customWidth="1"/>
    <col min="7170" max="7170" width="34.44140625" bestFit="1" customWidth="1"/>
    <col min="7172" max="7172" width="12.44140625" bestFit="1" customWidth="1"/>
    <col min="7173" max="7173" width="15.88671875" bestFit="1" customWidth="1"/>
    <col min="7174" max="7174" width="16.5546875" bestFit="1" customWidth="1"/>
    <col min="7426" max="7426" width="34.44140625" bestFit="1" customWidth="1"/>
    <col min="7428" max="7428" width="12.44140625" bestFit="1" customWidth="1"/>
    <col min="7429" max="7429" width="15.88671875" bestFit="1" customWidth="1"/>
    <col min="7430" max="7430" width="16.5546875" bestFit="1" customWidth="1"/>
    <col min="7682" max="7682" width="34.44140625" bestFit="1" customWidth="1"/>
    <col min="7684" max="7684" width="12.44140625" bestFit="1" customWidth="1"/>
    <col min="7685" max="7685" width="15.88671875" bestFit="1" customWidth="1"/>
    <col min="7686" max="7686" width="16.5546875" bestFit="1" customWidth="1"/>
    <col min="7938" max="7938" width="34.44140625" bestFit="1" customWidth="1"/>
    <col min="7940" max="7940" width="12.44140625" bestFit="1" customWidth="1"/>
    <col min="7941" max="7941" width="15.88671875" bestFit="1" customWidth="1"/>
    <col min="7942" max="7942" width="16.5546875" bestFit="1" customWidth="1"/>
    <col min="8194" max="8194" width="34.44140625" bestFit="1" customWidth="1"/>
    <col min="8196" max="8196" width="12.44140625" bestFit="1" customWidth="1"/>
    <col min="8197" max="8197" width="15.88671875" bestFit="1" customWidth="1"/>
    <col min="8198" max="8198" width="16.5546875" bestFit="1" customWidth="1"/>
    <col min="8450" max="8450" width="34.44140625" bestFit="1" customWidth="1"/>
    <col min="8452" max="8452" width="12.44140625" bestFit="1" customWidth="1"/>
    <col min="8453" max="8453" width="15.88671875" bestFit="1" customWidth="1"/>
    <col min="8454" max="8454" width="16.5546875" bestFit="1" customWidth="1"/>
    <col min="8706" max="8706" width="34.44140625" bestFit="1" customWidth="1"/>
    <col min="8708" max="8708" width="12.44140625" bestFit="1" customWidth="1"/>
    <col min="8709" max="8709" width="15.88671875" bestFit="1" customWidth="1"/>
    <col min="8710" max="8710" width="16.5546875" bestFit="1" customWidth="1"/>
    <col min="8962" max="8962" width="34.44140625" bestFit="1" customWidth="1"/>
    <col min="8964" max="8964" width="12.44140625" bestFit="1" customWidth="1"/>
    <col min="8965" max="8965" width="15.88671875" bestFit="1" customWidth="1"/>
    <col min="8966" max="8966" width="16.5546875" bestFit="1" customWidth="1"/>
    <col min="9218" max="9218" width="34.44140625" bestFit="1" customWidth="1"/>
    <col min="9220" max="9220" width="12.44140625" bestFit="1" customWidth="1"/>
    <col min="9221" max="9221" width="15.88671875" bestFit="1" customWidth="1"/>
    <col min="9222" max="9222" width="16.5546875" bestFit="1" customWidth="1"/>
    <col min="9474" max="9474" width="34.44140625" bestFit="1" customWidth="1"/>
    <col min="9476" max="9476" width="12.44140625" bestFit="1" customWidth="1"/>
    <col min="9477" max="9477" width="15.88671875" bestFit="1" customWidth="1"/>
    <col min="9478" max="9478" width="16.5546875" bestFit="1" customWidth="1"/>
    <col min="9730" max="9730" width="34.44140625" bestFit="1" customWidth="1"/>
    <col min="9732" max="9732" width="12.44140625" bestFit="1" customWidth="1"/>
    <col min="9733" max="9733" width="15.88671875" bestFit="1" customWidth="1"/>
    <col min="9734" max="9734" width="16.5546875" bestFit="1" customWidth="1"/>
    <col min="9986" max="9986" width="34.44140625" bestFit="1" customWidth="1"/>
    <col min="9988" max="9988" width="12.44140625" bestFit="1" customWidth="1"/>
    <col min="9989" max="9989" width="15.88671875" bestFit="1" customWidth="1"/>
    <col min="9990" max="9990" width="16.5546875" bestFit="1" customWidth="1"/>
    <col min="10242" max="10242" width="34.44140625" bestFit="1" customWidth="1"/>
    <col min="10244" max="10244" width="12.44140625" bestFit="1" customWidth="1"/>
    <col min="10245" max="10245" width="15.88671875" bestFit="1" customWidth="1"/>
    <col min="10246" max="10246" width="16.5546875" bestFit="1" customWidth="1"/>
    <col min="10498" max="10498" width="34.44140625" bestFit="1" customWidth="1"/>
    <col min="10500" max="10500" width="12.44140625" bestFit="1" customWidth="1"/>
    <col min="10501" max="10501" width="15.88671875" bestFit="1" customWidth="1"/>
    <col min="10502" max="10502" width="16.5546875" bestFit="1" customWidth="1"/>
    <col min="10754" max="10754" width="34.44140625" bestFit="1" customWidth="1"/>
    <col min="10756" max="10756" width="12.44140625" bestFit="1" customWidth="1"/>
    <col min="10757" max="10757" width="15.88671875" bestFit="1" customWidth="1"/>
    <col min="10758" max="10758" width="16.5546875" bestFit="1" customWidth="1"/>
    <col min="11010" max="11010" width="34.44140625" bestFit="1" customWidth="1"/>
    <col min="11012" max="11012" width="12.44140625" bestFit="1" customWidth="1"/>
    <col min="11013" max="11013" width="15.88671875" bestFit="1" customWidth="1"/>
    <col min="11014" max="11014" width="16.5546875" bestFit="1" customWidth="1"/>
    <col min="11266" max="11266" width="34.44140625" bestFit="1" customWidth="1"/>
    <col min="11268" max="11268" width="12.44140625" bestFit="1" customWidth="1"/>
    <col min="11269" max="11269" width="15.88671875" bestFit="1" customWidth="1"/>
    <col min="11270" max="11270" width="16.5546875" bestFit="1" customWidth="1"/>
    <col min="11522" max="11522" width="34.44140625" bestFit="1" customWidth="1"/>
    <col min="11524" max="11524" width="12.44140625" bestFit="1" customWidth="1"/>
    <col min="11525" max="11525" width="15.88671875" bestFit="1" customWidth="1"/>
    <col min="11526" max="11526" width="16.5546875" bestFit="1" customWidth="1"/>
    <col min="11778" max="11778" width="34.44140625" bestFit="1" customWidth="1"/>
    <col min="11780" max="11780" width="12.44140625" bestFit="1" customWidth="1"/>
    <col min="11781" max="11781" width="15.88671875" bestFit="1" customWidth="1"/>
    <col min="11782" max="11782" width="16.5546875" bestFit="1" customWidth="1"/>
    <col min="12034" max="12034" width="34.44140625" bestFit="1" customWidth="1"/>
    <col min="12036" max="12036" width="12.44140625" bestFit="1" customWidth="1"/>
    <col min="12037" max="12037" width="15.88671875" bestFit="1" customWidth="1"/>
    <col min="12038" max="12038" width="16.5546875" bestFit="1" customWidth="1"/>
    <col min="12290" max="12290" width="34.44140625" bestFit="1" customWidth="1"/>
    <col min="12292" max="12292" width="12.44140625" bestFit="1" customWidth="1"/>
    <col min="12293" max="12293" width="15.88671875" bestFit="1" customWidth="1"/>
    <col min="12294" max="12294" width="16.5546875" bestFit="1" customWidth="1"/>
    <col min="12546" max="12546" width="34.44140625" bestFit="1" customWidth="1"/>
    <col min="12548" max="12548" width="12.44140625" bestFit="1" customWidth="1"/>
    <col min="12549" max="12549" width="15.88671875" bestFit="1" customWidth="1"/>
    <col min="12550" max="12550" width="16.5546875" bestFit="1" customWidth="1"/>
    <col min="12802" max="12802" width="34.44140625" bestFit="1" customWidth="1"/>
    <col min="12804" max="12804" width="12.44140625" bestFit="1" customWidth="1"/>
    <col min="12805" max="12805" width="15.88671875" bestFit="1" customWidth="1"/>
    <col min="12806" max="12806" width="16.5546875" bestFit="1" customWidth="1"/>
    <col min="13058" max="13058" width="34.44140625" bestFit="1" customWidth="1"/>
    <col min="13060" max="13060" width="12.44140625" bestFit="1" customWidth="1"/>
    <col min="13061" max="13061" width="15.88671875" bestFit="1" customWidth="1"/>
    <col min="13062" max="13062" width="16.5546875" bestFit="1" customWidth="1"/>
    <col min="13314" max="13314" width="34.44140625" bestFit="1" customWidth="1"/>
    <col min="13316" max="13316" width="12.44140625" bestFit="1" customWidth="1"/>
    <col min="13317" max="13317" width="15.88671875" bestFit="1" customWidth="1"/>
    <col min="13318" max="13318" width="16.5546875" bestFit="1" customWidth="1"/>
    <col min="13570" max="13570" width="34.44140625" bestFit="1" customWidth="1"/>
    <col min="13572" max="13572" width="12.44140625" bestFit="1" customWidth="1"/>
    <col min="13573" max="13573" width="15.88671875" bestFit="1" customWidth="1"/>
    <col min="13574" max="13574" width="16.5546875" bestFit="1" customWidth="1"/>
    <col min="13826" max="13826" width="34.44140625" bestFit="1" customWidth="1"/>
    <col min="13828" max="13828" width="12.44140625" bestFit="1" customWidth="1"/>
    <col min="13829" max="13829" width="15.88671875" bestFit="1" customWidth="1"/>
    <col min="13830" max="13830" width="16.5546875" bestFit="1" customWidth="1"/>
    <col min="14082" max="14082" width="34.44140625" bestFit="1" customWidth="1"/>
    <col min="14084" max="14084" width="12.44140625" bestFit="1" customWidth="1"/>
    <col min="14085" max="14085" width="15.88671875" bestFit="1" customWidth="1"/>
    <col min="14086" max="14086" width="16.5546875" bestFit="1" customWidth="1"/>
    <col min="14338" max="14338" width="34.44140625" bestFit="1" customWidth="1"/>
    <col min="14340" max="14340" width="12.44140625" bestFit="1" customWidth="1"/>
    <col min="14341" max="14341" width="15.88671875" bestFit="1" customWidth="1"/>
    <col min="14342" max="14342" width="16.5546875" bestFit="1" customWidth="1"/>
    <col min="14594" max="14594" width="34.44140625" bestFit="1" customWidth="1"/>
    <col min="14596" max="14596" width="12.44140625" bestFit="1" customWidth="1"/>
    <col min="14597" max="14597" width="15.88671875" bestFit="1" customWidth="1"/>
    <col min="14598" max="14598" width="16.5546875" bestFit="1" customWidth="1"/>
    <col min="14850" max="14850" width="34.44140625" bestFit="1" customWidth="1"/>
    <col min="14852" max="14852" width="12.44140625" bestFit="1" customWidth="1"/>
    <col min="14853" max="14853" width="15.88671875" bestFit="1" customWidth="1"/>
    <col min="14854" max="14854" width="16.5546875" bestFit="1" customWidth="1"/>
    <col min="15106" max="15106" width="34.44140625" bestFit="1" customWidth="1"/>
    <col min="15108" max="15108" width="12.44140625" bestFit="1" customWidth="1"/>
    <col min="15109" max="15109" width="15.88671875" bestFit="1" customWidth="1"/>
    <col min="15110" max="15110" width="16.5546875" bestFit="1" customWidth="1"/>
    <col min="15362" max="15362" width="34.44140625" bestFit="1" customWidth="1"/>
    <col min="15364" max="15364" width="12.44140625" bestFit="1" customWidth="1"/>
    <col min="15365" max="15365" width="15.88671875" bestFit="1" customWidth="1"/>
    <col min="15366" max="15366" width="16.5546875" bestFit="1" customWidth="1"/>
    <col min="15618" max="15618" width="34.44140625" bestFit="1" customWidth="1"/>
    <col min="15620" max="15620" width="12.44140625" bestFit="1" customWidth="1"/>
    <col min="15621" max="15621" width="15.88671875" bestFit="1" customWidth="1"/>
    <col min="15622" max="15622" width="16.5546875" bestFit="1" customWidth="1"/>
    <col min="15874" max="15874" width="34.44140625" bestFit="1" customWidth="1"/>
    <col min="15876" max="15876" width="12.44140625" bestFit="1" customWidth="1"/>
    <col min="15877" max="15877" width="15.88671875" bestFit="1" customWidth="1"/>
    <col min="15878" max="15878" width="16.5546875" bestFit="1" customWidth="1"/>
    <col min="16130" max="16130" width="34.44140625" bestFit="1" customWidth="1"/>
    <col min="16132" max="16132" width="12.44140625" bestFit="1" customWidth="1"/>
    <col min="16133" max="16133" width="15.88671875" bestFit="1" customWidth="1"/>
    <col min="16134" max="16134" width="16.5546875" bestFit="1" customWidth="1"/>
  </cols>
  <sheetData>
    <row r="1" spans="1:6" ht="15" thickBot="1"/>
    <row r="2" spans="1:6" ht="15" customHeight="1" thickBot="1">
      <c r="A2" s="318" t="s">
        <v>103</v>
      </c>
      <c r="B2" s="319"/>
      <c r="C2" s="319"/>
      <c r="D2" s="319"/>
      <c r="E2" s="319"/>
      <c r="F2" s="320"/>
    </row>
    <row r="3" spans="1:6" ht="15" thickBot="1"/>
    <row r="4" spans="1:6">
      <c r="A4" s="325" t="s">
        <v>247</v>
      </c>
      <c r="B4" s="326"/>
      <c r="C4" s="326"/>
      <c r="D4" s="326"/>
      <c r="E4" s="326"/>
      <c r="F4" s="327"/>
    </row>
    <row r="5" spans="1:6">
      <c r="A5" s="323" t="s">
        <v>134</v>
      </c>
      <c r="B5" s="321" t="s">
        <v>95</v>
      </c>
      <c r="C5" s="321" t="s">
        <v>96</v>
      </c>
      <c r="D5" s="328" t="s">
        <v>97</v>
      </c>
      <c r="E5" s="328"/>
      <c r="F5" s="329"/>
    </row>
    <row r="6" spans="1:6" ht="30" customHeight="1">
      <c r="A6" s="324"/>
      <c r="B6" s="322"/>
      <c r="C6" s="322"/>
      <c r="D6" s="61" t="s">
        <v>98</v>
      </c>
      <c r="E6" s="61" t="s">
        <v>99</v>
      </c>
      <c r="F6" s="62" t="s">
        <v>100</v>
      </c>
    </row>
    <row r="7" spans="1:6" ht="30" customHeight="1">
      <c r="A7" s="112">
        <v>1</v>
      </c>
      <c r="B7" s="70" t="s">
        <v>146</v>
      </c>
      <c r="C7" s="69">
        <v>4</v>
      </c>
      <c r="D7" s="71">
        <f>'Artífice Manutenção'!G92</f>
        <v>7894.83</v>
      </c>
      <c r="E7" s="71">
        <f>C7*D7</f>
        <v>31579.32</v>
      </c>
      <c r="F7" s="72">
        <f>E7*12</f>
        <v>378951.83999999997</v>
      </c>
    </row>
    <row r="8" spans="1:6" ht="30" customHeight="1" thickBot="1">
      <c r="A8" s="53"/>
      <c r="B8" s="65" t="s">
        <v>101</v>
      </c>
      <c r="C8" s="54">
        <f>SUM(C7:C7)</f>
        <v>4</v>
      </c>
      <c r="D8" s="68"/>
      <c r="E8" s="66"/>
      <c r="F8" s="67">
        <f>SUM(F7:F7)</f>
        <v>378951.83999999997</v>
      </c>
    </row>
    <row r="9" spans="1:6" ht="25.5" customHeight="1"/>
    <row r="10" spans="1:6" ht="15" thickBot="1"/>
    <row r="11" spans="1:6" s="174" customFormat="1" ht="15" customHeight="1">
      <c r="A11" s="311" t="s">
        <v>244</v>
      </c>
      <c r="B11" s="312"/>
      <c r="C11" s="312" t="s">
        <v>245</v>
      </c>
      <c r="D11" s="313"/>
      <c r="F11" s="175"/>
    </row>
    <row r="12" spans="1:6" s="174" customFormat="1" ht="15" customHeight="1" thickBot="1">
      <c r="A12" s="314" t="s">
        <v>211</v>
      </c>
      <c r="B12" s="315"/>
      <c r="C12" s="316">
        <f>'Material de consumo'!I33</f>
        <v>5720.7999999999993</v>
      </c>
      <c r="D12" s="317"/>
      <c r="F12" s="175"/>
    </row>
    <row r="13" spans="1:6" s="174" customFormat="1" ht="13.8">
      <c r="A13" s="176"/>
      <c r="B13" s="176"/>
      <c r="C13" s="176"/>
      <c r="D13" s="176"/>
      <c r="F13" s="175"/>
    </row>
    <row r="14" spans="1:6" s="174" customFormat="1" thickBot="1">
      <c r="A14" s="176"/>
      <c r="B14" s="176"/>
      <c r="C14" s="176"/>
      <c r="D14" s="176"/>
      <c r="F14" s="175"/>
    </row>
    <row r="15" spans="1:6" s="174" customFormat="1" ht="15" customHeight="1">
      <c r="A15" s="305" t="s">
        <v>246</v>
      </c>
      <c r="B15" s="306"/>
      <c r="C15" s="306"/>
      <c r="D15" s="307"/>
      <c r="F15" s="175"/>
    </row>
    <row r="16" spans="1:6" s="174" customFormat="1" ht="18" customHeight="1" thickBot="1">
      <c r="A16" s="308">
        <f>F8+C12</f>
        <v>384672.63999999996</v>
      </c>
      <c r="B16" s="309"/>
      <c r="C16" s="309"/>
      <c r="D16" s="310"/>
      <c r="F16" s="175"/>
    </row>
  </sheetData>
  <mergeCells count="12">
    <mergeCell ref="A2:F2"/>
    <mergeCell ref="B5:B6"/>
    <mergeCell ref="C5:C6"/>
    <mergeCell ref="A5:A6"/>
    <mergeCell ref="A4:F4"/>
    <mergeCell ref="D5:F5"/>
    <mergeCell ref="A15:D15"/>
    <mergeCell ref="A16:D16"/>
    <mergeCell ref="A11:B11"/>
    <mergeCell ref="C11:D11"/>
    <mergeCell ref="A12:B12"/>
    <mergeCell ref="C12:D1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workbookViewId="0">
      <selection activeCell="E7" sqref="E7"/>
    </sheetView>
  </sheetViews>
  <sheetFormatPr defaultRowHeight="15.6"/>
  <cols>
    <col min="1" max="1" width="35.5546875" style="46" customWidth="1"/>
    <col min="2" max="2" width="16.88671875" style="46" customWidth="1"/>
    <col min="3" max="3" width="16.6640625" style="46" customWidth="1"/>
    <col min="4" max="4" width="15.6640625" style="46" customWidth="1"/>
    <col min="5" max="5" width="17.6640625" style="46" customWidth="1"/>
    <col min="6" max="6" width="19.88671875" style="46" customWidth="1"/>
    <col min="7" max="7" width="16.6640625" style="46" customWidth="1"/>
    <col min="8" max="8" width="18.109375" style="46" customWidth="1"/>
    <col min="9" max="9" width="16.44140625" style="46" customWidth="1"/>
    <col min="10" max="10" width="14.33203125" style="46" customWidth="1"/>
    <col min="11" max="11" width="9.109375" style="46"/>
    <col min="12" max="13" width="11.33203125" style="46" customWidth="1"/>
    <col min="14" max="14" width="11.109375" style="46" customWidth="1"/>
    <col min="15" max="252" width="9.109375" style="46"/>
    <col min="253" max="253" width="28.109375" style="46" customWidth="1"/>
    <col min="254" max="254" width="16.88671875" style="46" customWidth="1"/>
    <col min="255" max="255" width="19" style="46" customWidth="1"/>
    <col min="256" max="256" width="20.44140625" style="46" bestFit="1" customWidth="1"/>
    <col min="257" max="257" width="15.109375" style="46" customWidth="1"/>
    <col min="258" max="258" width="23.33203125" style="46" customWidth="1"/>
    <col min="259" max="259" width="0" style="46" hidden="1" customWidth="1"/>
    <col min="260" max="508" width="9.109375" style="46"/>
    <col min="509" max="509" width="28.109375" style="46" customWidth="1"/>
    <col min="510" max="510" width="16.88671875" style="46" customWidth="1"/>
    <col min="511" max="511" width="19" style="46" customWidth="1"/>
    <col min="512" max="512" width="20.44140625" style="46" bestFit="1" customWidth="1"/>
    <col min="513" max="513" width="15.109375" style="46" customWidth="1"/>
    <col min="514" max="514" width="23.33203125" style="46" customWidth="1"/>
    <col min="515" max="515" width="0" style="46" hidden="1" customWidth="1"/>
    <col min="516" max="764" width="9.109375" style="46"/>
    <col min="765" max="765" width="28.109375" style="46" customWidth="1"/>
    <col min="766" max="766" width="16.88671875" style="46" customWidth="1"/>
    <col min="767" max="767" width="19" style="46" customWidth="1"/>
    <col min="768" max="768" width="20.44140625" style="46" bestFit="1" customWidth="1"/>
    <col min="769" max="769" width="15.109375" style="46" customWidth="1"/>
    <col min="770" max="770" width="23.33203125" style="46" customWidth="1"/>
    <col min="771" max="771" width="0" style="46" hidden="1" customWidth="1"/>
    <col min="772" max="1020" width="9.109375" style="46"/>
    <col min="1021" max="1021" width="28.109375" style="46" customWidth="1"/>
    <col min="1022" max="1022" width="16.88671875" style="46" customWidth="1"/>
    <col min="1023" max="1023" width="19" style="46" customWidth="1"/>
    <col min="1024" max="1024" width="20.44140625" style="46" bestFit="1" customWidth="1"/>
    <col min="1025" max="1025" width="15.109375" style="46" customWidth="1"/>
    <col min="1026" max="1026" width="23.33203125" style="46" customWidth="1"/>
    <col min="1027" max="1027" width="0" style="46" hidden="1" customWidth="1"/>
    <col min="1028" max="1276" width="9.109375" style="46"/>
    <col min="1277" max="1277" width="28.109375" style="46" customWidth="1"/>
    <col min="1278" max="1278" width="16.88671875" style="46" customWidth="1"/>
    <col min="1279" max="1279" width="19" style="46" customWidth="1"/>
    <col min="1280" max="1280" width="20.44140625" style="46" bestFit="1" customWidth="1"/>
    <col min="1281" max="1281" width="15.109375" style="46" customWidth="1"/>
    <col min="1282" max="1282" width="23.33203125" style="46" customWidth="1"/>
    <col min="1283" max="1283" width="0" style="46" hidden="1" customWidth="1"/>
    <col min="1284" max="1532" width="9.109375" style="46"/>
    <col min="1533" max="1533" width="28.109375" style="46" customWidth="1"/>
    <col min="1534" max="1534" width="16.88671875" style="46" customWidth="1"/>
    <col min="1535" max="1535" width="19" style="46" customWidth="1"/>
    <col min="1536" max="1536" width="20.44140625" style="46" bestFit="1" customWidth="1"/>
    <col min="1537" max="1537" width="15.109375" style="46" customWidth="1"/>
    <col min="1538" max="1538" width="23.33203125" style="46" customWidth="1"/>
    <col min="1539" max="1539" width="0" style="46" hidden="1" customWidth="1"/>
    <col min="1540" max="1788" width="9.109375" style="46"/>
    <col min="1789" max="1789" width="28.109375" style="46" customWidth="1"/>
    <col min="1790" max="1790" width="16.88671875" style="46" customWidth="1"/>
    <col min="1791" max="1791" width="19" style="46" customWidth="1"/>
    <col min="1792" max="1792" width="20.44140625" style="46" bestFit="1" customWidth="1"/>
    <col min="1793" max="1793" width="15.109375" style="46" customWidth="1"/>
    <col min="1794" max="1794" width="23.33203125" style="46" customWidth="1"/>
    <col min="1795" max="1795" width="0" style="46" hidden="1" customWidth="1"/>
    <col min="1796" max="2044" width="9.109375" style="46"/>
    <col min="2045" max="2045" width="28.109375" style="46" customWidth="1"/>
    <col min="2046" max="2046" width="16.88671875" style="46" customWidth="1"/>
    <col min="2047" max="2047" width="19" style="46" customWidth="1"/>
    <col min="2048" max="2048" width="20.44140625" style="46" bestFit="1" customWidth="1"/>
    <col min="2049" max="2049" width="15.109375" style="46" customWidth="1"/>
    <col min="2050" max="2050" width="23.33203125" style="46" customWidth="1"/>
    <col min="2051" max="2051" width="0" style="46" hidden="1" customWidth="1"/>
    <col min="2052" max="2300" width="9.109375" style="46"/>
    <col min="2301" max="2301" width="28.109375" style="46" customWidth="1"/>
    <col min="2302" max="2302" width="16.88671875" style="46" customWidth="1"/>
    <col min="2303" max="2303" width="19" style="46" customWidth="1"/>
    <col min="2304" max="2304" width="20.44140625" style="46" bestFit="1" customWidth="1"/>
    <col min="2305" max="2305" width="15.109375" style="46" customWidth="1"/>
    <col min="2306" max="2306" width="23.33203125" style="46" customWidth="1"/>
    <col min="2307" max="2307" width="0" style="46" hidden="1" customWidth="1"/>
    <col min="2308" max="2556" width="9.109375" style="46"/>
    <col min="2557" max="2557" width="28.109375" style="46" customWidth="1"/>
    <col min="2558" max="2558" width="16.88671875" style="46" customWidth="1"/>
    <col min="2559" max="2559" width="19" style="46" customWidth="1"/>
    <col min="2560" max="2560" width="20.44140625" style="46" bestFit="1" customWidth="1"/>
    <col min="2561" max="2561" width="15.109375" style="46" customWidth="1"/>
    <col min="2562" max="2562" width="23.33203125" style="46" customWidth="1"/>
    <col min="2563" max="2563" width="0" style="46" hidden="1" customWidth="1"/>
    <col min="2564" max="2812" width="9.109375" style="46"/>
    <col min="2813" max="2813" width="28.109375" style="46" customWidth="1"/>
    <col min="2814" max="2814" width="16.88671875" style="46" customWidth="1"/>
    <col min="2815" max="2815" width="19" style="46" customWidth="1"/>
    <col min="2816" max="2816" width="20.44140625" style="46" bestFit="1" customWidth="1"/>
    <col min="2817" max="2817" width="15.109375" style="46" customWidth="1"/>
    <col min="2818" max="2818" width="23.33203125" style="46" customWidth="1"/>
    <col min="2819" max="2819" width="0" style="46" hidden="1" customWidth="1"/>
    <col min="2820" max="3068" width="9.109375" style="46"/>
    <col min="3069" max="3069" width="28.109375" style="46" customWidth="1"/>
    <col min="3070" max="3070" width="16.88671875" style="46" customWidth="1"/>
    <col min="3071" max="3071" width="19" style="46" customWidth="1"/>
    <col min="3072" max="3072" width="20.44140625" style="46" bestFit="1" customWidth="1"/>
    <col min="3073" max="3073" width="15.109375" style="46" customWidth="1"/>
    <col min="3074" max="3074" width="23.33203125" style="46" customWidth="1"/>
    <col min="3075" max="3075" width="0" style="46" hidden="1" customWidth="1"/>
    <col min="3076" max="3324" width="9.109375" style="46"/>
    <col min="3325" max="3325" width="28.109375" style="46" customWidth="1"/>
    <col min="3326" max="3326" width="16.88671875" style="46" customWidth="1"/>
    <col min="3327" max="3327" width="19" style="46" customWidth="1"/>
    <col min="3328" max="3328" width="20.44140625" style="46" bestFit="1" customWidth="1"/>
    <col min="3329" max="3329" width="15.109375" style="46" customWidth="1"/>
    <col min="3330" max="3330" width="23.33203125" style="46" customWidth="1"/>
    <col min="3331" max="3331" width="0" style="46" hidden="1" customWidth="1"/>
    <col min="3332" max="3580" width="9.109375" style="46"/>
    <col min="3581" max="3581" width="28.109375" style="46" customWidth="1"/>
    <col min="3582" max="3582" width="16.88671875" style="46" customWidth="1"/>
    <col min="3583" max="3583" width="19" style="46" customWidth="1"/>
    <col min="3584" max="3584" width="20.44140625" style="46" bestFit="1" customWidth="1"/>
    <col min="3585" max="3585" width="15.109375" style="46" customWidth="1"/>
    <col min="3586" max="3586" width="23.33203125" style="46" customWidth="1"/>
    <col min="3587" max="3587" width="0" style="46" hidden="1" customWidth="1"/>
    <col min="3588" max="3836" width="9.109375" style="46"/>
    <col min="3837" max="3837" width="28.109375" style="46" customWidth="1"/>
    <col min="3838" max="3838" width="16.88671875" style="46" customWidth="1"/>
    <col min="3839" max="3839" width="19" style="46" customWidth="1"/>
    <col min="3840" max="3840" width="20.44140625" style="46" bestFit="1" customWidth="1"/>
    <col min="3841" max="3841" width="15.109375" style="46" customWidth="1"/>
    <col min="3842" max="3842" width="23.33203125" style="46" customWidth="1"/>
    <col min="3843" max="3843" width="0" style="46" hidden="1" customWidth="1"/>
    <col min="3844" max="4092" width="9.109375" style="46"/>
    <col min="4093" max="4093" width="28.109375" style="46" customWidth="1"/>
    <col min="4094" max="4094" width="16.88671875" style="46" customWidth="1"/>
    <col min="4095" max="4095" width="19" style="46" customWidth="1"/>
    <col min="4096" max="4096" width="20.44140625" style="46" bestFit="1" customWidth="1"/>
    <col min="4097" max="4097" width="15.109375" style="46" customWidth="1"/>
    <col min="4098" max="4098" width="23.33203125" style="46" customWidth="1"/>
    <col min="4099" max="4099" width="0" style="46" hidden="1" customWidth="1"/>
    <col min="4100" max="4348" width="9.109375" style="46"/>
    <col min="4349" max="4349" width="28.109375" style="46" customWidth="1"/>
    <col min="4350" max="4350" width="16.88671875" style="46" customWidth="1"/>
    <col min="4351" max="4351" width="19" style="46" customWidth="1"/>
    <col min="4352" max="4352" width="20.44140625" style="46" bestFit="1" customWidth="1"/>
    <col min="4353" max="4353" width="15.109375" style="46" customWidth="1"/>
    <col min="4354" max="4354" width="23.33203125" style="46" customWidth="1"/>
    <col min="4355" max="4355" width="0" style="46" hidden="1" customWidth="1"/>
    <col min="4356" max="4604" width="9.109375" style="46"/>
    <col min="4605" max="4605" width="28.109375" style="46" customWidth="1"/>
    <col min="4606" max="4606" width="16.88671875" style="46" customWidth="1"/>
    <col min="4607" max="4607" width="19" style="46" customWidth="1"/>
    <col min="4608" max="4608" width="20.44140625" style="46" bestFit="1" customWidth="1"/>
    <col min="4609" max="4609" width="15.109375" style="46" customWidth="1"/>
    <col min="4610" max="4610" width="23.33203125" style="46" customWidth="1"/>
    <col min="4611" max="4611" width="0" style="46" hidden="1" customWidth="1"/>
    <col min="4612" max="4860" width="9.109375" style="46"/>
    <col min="4861" max="4861" width="28.109375" style="46" customWidth="1"/>
    <col min="4862" max="4862" width="16.88671875" style="46" customWidth="1"/>
    <col min="4863" max="4863" width="19" style="46" customWidth="1"/>
    <col min="4864" max="4864" width="20.44140625" style="46" bestFit="1" customWidth="1"/>
    <col min="4865" max="4865" width="15.109375" style="46" customWidth="1"/>
    <col min="4866" max="4866" width="23.33203125" style="46" customWidth="1"/>
    <col min="4867" max="4867" width="0" style="46" hidden="1" customWidth="1"/>
    <col min="4868" max="5116" width="9.109375" style="46"/>
    <col min="5117" max="5117" width="28.109375" style="46" customWidth="1"/>
    <col min="5118" max="5118" width="16.88671875" style="46" customWidth="1"/>
    <col min="5119" max="5119" width="19" style="46" customWidth="1"/>
    <col min="5120" max="5120" width="20.44140625" style="46" bestFit="1" customWidth="1"/>
    <col min="5121" max="5121" width="15.109375" style="46" customWidth="1"/>
    <col min="5122" max="5122" width="23.33203125" style="46" customWidth="1"/>
    <col min="5123" max="5123" width="0" style="46" hidden="1" customWidth="1"/>
    <col min="5124" max="5372" width="9.109375" style="46"/>
    <col min="5373" max="5373" width="28.109375" style="46" customWidth="1"/>
    <col min="5374" max="5374" width="16.88671875" style="46" customWidth="1"/>
    <col min="5375" max="5375" width="19" style="46" customWidth="1"/>
    <col min="5376" max="5376" width="20.44140625" style="46" bestFit="1" customWidth="1"/>
    <col min="5377" max="5377" width="15.109375" style="46" customWidth="1"/>
    <col min="5378" max="5378" width="23.33203125" style="46" customWidth="1"/>
    <col min="5379" max="5379" width="0" style="46" hidden="1" customWidth="1"/>
    <col min="5380" max="5628" width="9.109375" style="46"/>
    <col min="5629" max="5629" width="28.109375" style="46" customWidth="1"/>
    <col min="5630" max="5630" width="16.88671875" style="46" customWidth="1"/>
    <col min="5631" max="5631" width="19" style="46" customWidth="1"/>
    <col min="5632" max="5632" width="20.44140625" style="46" bestFit="1" customWidth="1"/>
    <col min="5633" max="5633" width="15.109375" style="46" customWidth="1"/>
    <col min="5634" max="5634" width="23.33203125" style="46" customWidth="1"/>
    <col min="5635" max="5635" width="0" style="46" hidden="1" customWidth="1"/>
    <col min="5636" max="5884" width="9.109375" style="46"/>
    <col min="5885" max="5885" width="28.109375" style="46" customWidth="1"/>
    <col min="5886" max="5886" width="16.88671875" style="46" customWidth="1"/>
    <col min="5887" max="5887" width="19" style="46" customWidth="1"/>
    <col min="5888" max="5888" width="20.44140625" style="46" bestFit="1" customWidth="1"/>
    <col min="5889" max="5889" width="15.109375" style="46" customWidth="1"/>
    <col min="5890" max="5890" width="23.33203125" style="46" customWidth="1"/>
    <col min="5891" max="5891" width="0" style="46" hidden="1" customWidth="1"/>
    <col min="5892" max="6140" width="9.109375" style="46"/>
    <col min="6141" max="6141" width="28.109375" style="46" customWidth="1"/>
    <col min="6142" max="6142" width="16.88671875" style="46" customWidth="1"/>
    <col min="6143" max="6143" width="19" style="46" customWidth="1"/>
    <col min="6144" max="6144" width="20.44140625" style="46" bestFit="1" customWidth="1"/>
    <col min="6145" max="6145" width="15.109375" style="46" customWidth="1"/>
    <col min="6146" max="6146" width="23.33203125" style="46" customWidth="1"/>
    <col min="6147" max="6147" width="0" style="46" hidden="1" customWidth="1"/>
    <col min="6148" max="6396" width="9.109375" style="46"/>
    <col min="6397" max="6397" width="28.109375" style="46" customWidth="1"/>
    <col min="6398" max="6398" width="16.88671875" style="46" customWidth="1"/>
    <col min="6399" max="6399" width="19" style="46" customWidth="1"/>
    <col min="6400" max="6400" width="20.44140625" style="46" bestFit="1" customWidth="1"/>
    <col min="6401" max="6401" width="15.109375" style="46" customWidth="1"/>
    <col min="6402" max="6402" width="23.33203125" style="46" customWidth="1"/>
    <col min="6403" max="6403" width="0" style="46" hidden="1" customWidth="1"/>
    <col min="6404" max="6652" width="9.109375" style="46"/>
    <col min="6653" max="6653" width="28.109375" style="46" customWidth="1"/>
    <col min="6654" max="6654" width="16.88671875" style="46" customWidth="1"/>
    <col min="6655" max="6655" width="19" style="46" customWidth="1"/>
    <col min="6656" max="6656" width="20.44140625" style="46" bestFit="1" customWidth="1"/>
    <col min="6657" max="6657" width="15.109375" style="46" customWidth="1"/>
    <col min="6658" max="6658" width="23.33203125" style="46" customWidth="1"/>
    <col min="6659" max="6659" width="0" style="46" hidden="1" customWidth="1"/>
    <col min="6660" max="6908" width="9.109375" style="46"/>
    <col min="6909" max="6909" width="28.109375" style="46" customWidth="1"/>
    <col min="6910" max="6910" width="16.88671875" style="46" customWidth="1"/>
    <col min="6911" max="6911" width="19" style="46" customWidth="1"/>
    <col min="6912" max="6912" width="20.44140625" style="46" bestFit="1" customWidth="1"/>
    <col min="6913" max="6913" width="15.109375" style="46" customWidth="1"/>
    <col min="6914" max="6914" width="23.33203125" style="46" customWidth="1"/>
    <col min="6915" max="6915" width="0" style="46" hidden="1" customWidth="1"/>
    <col min="6916" max="7164" width="9.109375" style="46"/>
    <col min="7165" max="7165" width="28.109375" style="46" customWidth="1"/>
    <col min="7166" max="7166" width="16.88671875" style="46" customWidth="1"/>
    <col min="7167" max="7167" width="19" style="46" customWidth="1"/>
    <col min="7168" max="7168" width="20.44140625" style="46" bestFit="1" customWidth="1"/>
    <col min="7169" max="7169" width="15.109375" style="46" customWidth="1"/>
    <col min="7170" max="7170" width="23.33203125" style="46" customWidth="1"/>
    <col min="7171" max="7171" width="0" style="46" hidden="1" customWidth="1"/>
    <col min="7172" max="7420" width="9.109375" style="46"/>
    <col min="7421" max="7421" width="28.109375" style="46" customWidth="1"/>
    <col min="7422" max="7422" width="16.88671875" style="46" customWidth="1"/>
    <col min="7423" max="7423" width="19" style="46" customWidth="1"/>
    <col min="7424" max="7424" width="20.44140625" style="46" bestFit="1" customWidth="1"/>
    <col min="7425" max="7425" width="15.109375" style="46" customWidth="1"/>
    <col min="7426" max="7426" width="23.33203125" style="46" customWidth="1"/>
    <col min="7427" max="7427" width="0" style="46" hidden="1" customWidth="1"/>
    <col min="7428" max="7676" width="9.109375" style="46"/>
    <col min="7677" max="7677" width="28.109375" style="46" customWidth="1"/>
    <col min="7678" max="7678" width="16.88671875" style="46" customWidth="1"/>
    <col min="7679" max="7679" width="19" style="46" customWidth="1"/>
    <col min="7680" max="7680" width="20.44140625" style="46" bestFit="1" customWidth="1"/>
    <col min="7681" max="7681" width="15.109375" style="46" customWidth="1"/>
    <col min="7682" max="7682" width="23.33203125" style="46" customWidth="1"/>
    <col min="7683" max="7683" width="0" style="46" hidden="1" customWidth="1"/>
    <col min="7684" max="7932" width="9.109375" style="46"/>
    <col min="7933" max="7933" width="28.109375" style="46" customWidth="1"/>
    <col min="7934" max="7934" width="16.88671875" style="46" customWidth="1"/>
    <col min="7935" max="7935" width="19" style="46" customWidth="1"/>
    <col min="7936" max="7936" width="20.44140625" style="46" bestFit="1" customWidth="1"/>
    <col min="7937" max="7937" width="15.109375" style="46" customWidth="1"/>
    <col min="7938" max="7938" width="23.33203125" style="46" customWidth="1"/>
    <col min="7939" max="7939" width="0" style="46" hidden="1" customWidth="1"/>
    <col min="7940" max="8188" width="9.109375" style="46"/>
    <col min="8189" max="8189" width="28.109375" style="46" customWidth="1"/>
    <col min="8190" max="8190" width="16.88671875" style="46" customWidth="1"/>
    <col min="8191" max="8191" width="19" style="46" customWidth="1"/>
    <col min="8192" max="8192" width="20.44140625" style="46" bestFit="1" customWidth="1"/>
    <col min="8193" max="8193" width="15.109375" style="46" customWidth="1"/>
    <col min="8194" max="8194" width="23.33203125" style="46" customWidth="1"/>
    <col min="8195" max="8195" width="0" style="46" hidden="1" customWidth="1"/>
    <col min="8196" max="8444" width="9.109375" style="46"/>
    <col min="8445" max="8445" width="28.109375" style="46" customWidth="1"/>
    <col min="8446" max="8446" width="16.88671875" style="46" customWidth="1"/>
    <col min="8447" max="8447" width="19" style="46" customWidth="1"/>
    <col min="8448" max="8448" width="20.44140625" style="46" bestFit="1" customWidth="1"/>
    <col min="8449" max="8449" width="15.109375" style="46" customWidth="1"/>
    <col min="8450" max="8450" width="23.33203125" style="46" customWidth="1"/>
    <col min="8451" max="8451" width="0" style="46" hidden="1" customWidth="1"/>
    <col min="8452" max="8700" width="9.109375" style="46"/>
    <col min="8701" max="8701" width="28.109375" style="46" customWidth="1"/>
    <col min="8702" max="8702" width="16.88671875" style="46" customWidth="1"/>
    <col min="8703" max="8703" width="19" style="46" customWidth="1"/>
    <col min="8704" max="8704" width="20.44140625" style="46" bestFit="1" customWidth="1"/>
    <col min="8705" max="8705" width="15.109375" style="46" customWidth="1"/>
    <col min="8706" max="8706" width="23.33203125" style="46" customWidth="1"/>
    <col min="8707" max="8707" width="0" style="46" hidden="1" customWidth="1"/>
    <col min="8708" max="8956" width="9.109375" style="46"/>
    <col min="8957" max="8957" width="28.109375" style="46" customWidth="1"/>
    <col min="8958" max="8958" width="16.88671875" style="46" customWidth="1"/>
    <col min="8959" max="8959" width="19" style="46" customWidth="1"/>
    <col min="8960" max="8960" width="20.44140625" style="46" bestFit="1" customWidth="1"/>
    <col min="8961" max="8961" width="15.109375" style="46" customWidth="1"/>
    <col min="8962" max="8962" width="23.33203125" style="46" customWidth="1"/>
    <col min="8963" max="8963" width="0" style="46" hidden="1" customWidth="1"/>
    <col min="8964" max="9212" width="9.109375" style="46"/>
    <col min="9213" max="9213" width="28.109375" style="46" customWidth="1"/>
    <col min="9214" max="9214" width="16.88671875" style="46" customWidth="1"/>
    <col min="9215" max="9215" width="19" style="46" customWidth="1"/>
    <col min="9216" max="9216" width="20.44140625" style="46" bestFit="1" customWidth="1"/>
    <col min="9217" max="9217" width="15.109375" style="46" customWidth="1"/>
    <col min="9218" max="9218" width="23.33203125" style="46" customWidth="1"/>
    <col min="9219" max="9219" width="0" style="46" hidden="1" customWidth="1"/>
    <col min="9220" max="9468" width="9.109375" style="46"/>
    <col min="9469" max="9469" width="28.109375" style="46" customWidth="1"/>
    <col min="9470" max="9470" width="16.88671875" style="46" customWidth="1"/>
    <col min="9471" max="9471" width="19" style="46" customWidth="1"/>
    <col min="9472" max="9472" width="20.44140625" style="46" bestFit="1" customWidth="1"/>
    <col min="9473" max="9473" width="15.109375" style="46" customWidth="1"/>
    <col min="9474" max="9474" width="23.33203125" style="46" customWidth="1"/>
    <col min="9475" max="9475" width="0" style="46" hidden="1" customWidth="1"/>
    <col min="9476" max="9724" width="9.109375" style="46"/>
    <col min="9725" max="9725" width="28.109375" style="46" customWidth="1"/>
    <col min="9726" max="9726" width="16.88671875" style="46" customWidth="1"/>
    <col min="9727" max="9727" width="19" style="46" customWidth="1"/>
    <col min="9728" max="9728" width="20.44140625" style="46" bestFit="1" customWidth="1"/>
    <col min="9729" max="9729" width="15.109375" style="46" customWidth="1"/>
    <col min="9730" max="9730" width="23.33203125" style="46" customWidth="1"/>
    <col min="9731" max="9731" width="0" style="46" hidden="1" customWidth="1"/>
    <col min="9732" max="9980" width="9.109375" style="46"/>
    <col min="9981" max="9981" width="28.109375" style="46" customWidth="1"/>
    <col min="9982" max="9982" width="16.88671875" style="46" customWidth="1"/>
    <col min="9983" max="9983" width="19" style="46" customWidth="1"/>
    <col min="9984" max="9984" width="20.44140625" style="46" bestFit="1" customWidth="1"/>
    <col min="9985" max="9985" width="15.109375" style="46" customWidth="1"/>
    <col min="9986" max="9986" width="23.33203125" style="46" customWidth="1"/>
    <col min="9987" max="9987" width="0" style="46" hidden="1" customWidth="1"/>
    <col min="9988" max="10236" width="9.109375" style="46"/>
    <col min="10237" max="10237" width="28.109375" style="46" customWidth="1"/>
    <col min="10238" max="10238" width="16.88671875" style="46" customWidth="1"/>
    <col min="10239" max="10239" width="19" style="46" customWidth="1"/>
    <col min="10240" max="10240" width="20.44140625" style="46" bestFit="1" customWidth="1"/>
    <col min="10241" max="10241" width="15.109375" style="46" customWidth="1"/>
    <col min="10242" max="10242" width="23.33203125" style="46" customWidth="1"/>
    <col min="10243" max="10243" width="0" style="46" hidden="1" customWidth="1"/>
    <col min="10244" max="10492" width="9.109375" style="46"/>
    <col min="10493" max="10493" width="28.109375" style="46" customWidth="1"/>
    <col min="10494" max="10494" width="16.88671875" style="46" customWidth="1"/>
    <col min="10495" max="10495" width="19" style="46" customWidth="1"/>
    <col min="10496" max="10496" width="20.44140625" style="46" bestFit="1" customWidth="1"/>
    <col min="10497" max="10497" width="15.109375" style="46" customWidth="1"/>
    <col min="10498" max="10498" width="23.33203125" style="46" customWidth="1"/>
    <col min="10499" max="10499" width="0" style="46" hidden="1" customWidth="1"/>
    <col min="10500" max="10748" width="9.109375" style="46"/>
    <col min="10749" max="10749" width="28.109375" style="46" customWidth="1"/>
    <col min="10750" max="10750" width="16.88671875" style="46" customWidth="1"/>
    <col min="10751" max="10751" width="19" style="46" customWidth="1"/>
    <col min="10752" max="10752" width="20.44140625" style="46" bestFit="1" customWidth="1"/>
    <col min="10753" max="10753" width="15.109375" style="46" customWidth="1"/>
    <col min="10754" max="10754" width="23.33203125" style="46" customWidth="1"/>
    <col min="10755" max="10755" width="0" style="46" hidden="1" customWidth="1"/>
    <col min="10756" max="11004" width="9.109375" style="46"/>
    <col min="11005" max="11005" width="28.109375" style="46" customWidth="1"/>
    <col min="11006" max="11006" width="16.88671875" style="46" customWidth="1"/>
    <col min="11007" max="11007" width="19" style="46" customWidth="1"/>
    <col min="11008" max="11008" width="20.44140625" style="46" bestFit="1" customWidth="1"/>
    <col min="11009" max="11009" width="15.109375" style="46" customWidth="1"/>
    <col min="11010" max="11010" width="23.33203125" style="46" customWidth="1"/>
    <col min="11011" max="11011" width="0" style="46" hidden="1" customWidth="1"/>
    <col min="11012" max="11260" width="9.109375" style="46"/>
    <col min="11261" max="11261" width="28.109375" style="46" customWidth="1"/>
    <col min="11262" max="11262" width="16.88671875" style="46" customWidth="1"/>
    <col min="11263" max="11263" width="19" style="46" customWidth="1"/>
    <col min="11264" max="11264" width="20.44140625" style="46" bestFit="1" customWidth="1"/>
    <col min="11265" max="11265" width="15.109375" style="46" customWidth="1"/>
    <col min="11266" max="11266" width="23.33203125" style="46" customWidth="1"/>
    <col min="11267" max="11267" width="0" style="46" hidden="1" customWidth="1"/>
    <col min="11268" max="11516" width="9.109375" style="46"/>
    <col min="11517" max="11517" width="28.109375" style="46" customWidth="1"/>
    <col min="11518" max="11518" width="16.88671875" style="46" customWidth="1"/>
    <col min="11519" max="11519" width="19" style="46" customWidth="1"/>
    <col min="11520" max="11520" width="20.44140625" style="46" bestFit="1" customWidth="1"/>
    <col min="11521" max="11521" width="15.109375" style="46" customWidth="1"/>
    <col min="11522" max="11522" width="23.33203125" style="46" customWidth="1"/>
    <col min="11523" max="11523" width="0" style="46" hidden="1" customWidth="1"/>
    <col min="11524" max="11772" width="9.109375" style="46"/>
    <col min="11773" max="11773" width="28.109375" style="46" customWidth="1"/>
    <col min="11774" max="11774" width="16.88671875" style="46" customWidth="1"/>
    <col min="11775" max="11775" width="19" style="46" customWidth="1"/>
    <col min="11776" max="11776" width="20.44140625" style="46" bestFit="1" customWidth="1"/>
    <col min="11777" max="11777" width="15.109375" style="46" customWidth="1"/>
    <col min="11778" max="11778" width="23.33203125" style="46" customWidth="1"/>
    <col min="11779" max="11779" width="0" style="46" hidden="1" customWidth="1"/>
    <col min="11780" max="12028" width="9.109375" style="46"/>
    <col min="12029" max="12029" width="28.109375" style="46" customWidth="1"/>
    <col min="12030" max="12030" width="16.88671875" style="46" customWidth="1"/>
    <col min="12031" max="12031" width="19" style="46" customWidth="1"/>
    <col min="12032" max="12032" width="20.44140625" style="46" bestFit="1" customWidth="1"/>
    <col min="12033" max="12033" width="15.109375" style="46" customWidth="1"/>
    <col min="12034" max="12034" width="23.33203125" style="46" customWidth="1"/>
    <col min="12035" max="12035" width="0" style="46" hidden="1" customWidth="1"/>
    <col min="12036" max="12284" width="9.109375" style="46"/>
    <col min="12285" max="12285" width="28.109375" style="46" customWidth="1"/>
    <col min="12286" max="12286" width="16.88671875" style="46" customWidth="1"/>
    <col min="12287" max="12287" width="19" style="46" customWidth="1"/>
    <col min="12288" max="12288" width="20.44140625" style="46" bestFit="1" customWidth="1"/>
    <col min="12289" max="12289" width="15.109375" style="46" customWidth="1"/>
    <col min="12290" max="12290" width="23.33203125" style="46" customWidth="1"/>
    <col min="12291" max="12291" width="0" style="46" hidden="1" customWidth="1"/>
    <col min="12292" max="12540" width="9.109375" style="46"/>
    <col min="12541" max="12541" width="28.109375" style="46" customWidth="1"/>
    <col min="12542" max="12542" width="16.88671875" style="46" customWidth="1"/>
    <col min="12543" max="12543" width="19" style="46" customWidth="1"/>
    <col min="12544" max="12544" width="20.44140625" style="46" bestFit="1" customWidth="1"/>
    <col min="12545" max="12545" width="15.109375" style="46" customWidth="1"/>
    <col min="12546" max="12546" width="23.33203125" style="46" customWidth="1"/>
    <col min="12547" max="12547" width="0" style="46" hidden="1" customWidth="1"/>
    <col min="12548" max="12796" width="9.109375" style="46"/>
    <col min="12797" max="12797" width="28.109375" style="46" customWidth="1"/>
    <col min="12798" max="12798" width="16.88671875" style="46" customWidth="1"/>
    <col min="12799" max="12799" width="19" style="46" customWidth="1"/>
    <col min="12800" max="12800" width="20.44140625" style="46" bestFit="1" customWidth="1"/>
    <col min="12801" max="12801" width="15.109375" style="46" customWidth="1"/>
    <col min="12802" max="12802" width="23.33203125" style="46" customWidth="1"/>
    <col min="12803" max="12803" width="0" style="46" hidden="1" customWidth="1"/>
    <col min="12804" max="13052" width="9.109375" style="46"/>
    <col min="13053" max="13053" width="28.109375" style="46" customWidth="1"/>
    <col min="13054" max="13054" width="16.88671875" style="46" customWidth="1"/>
    <col min="13055" max="13055" width="19" style="46" customWidth="1"/>
    <col min="13056" max="13056" width="20.44140625" style="46" bestFit="1" customWidth="1"/>
    <col min="13057" max="13057" width="15.109375" style="46" customWidth="1"/>
    <col min="13058" max="13058" width="23.33203125" style="46" customWidth="1"/>
    <col min="13059" max="13059" width="0" style="46" hidden="1" customWidth="1"/>
    <col min="13060" max="13308" width="9.109375" style="46"/>
    <col min="13309" max="13309" width="28.109375" style="46" customWidth="1"/>
    <col min="13310" max="13310" width="16.88671875" style="46" customWidth="1"/>
    <col min="13311" max="13311" width="19" style="46" customWidth="1"/>
    <col min="13312" max="13312" width="20.44140625" style="46" bestFit="1" customWidth="1"/>
    <col min="13313" max="13313" width="15.109375" style="46" customWidth="1"/>
    <col min="13314" max="13314" width="23.33203125" style="46" customWidth="1"/>
    <col min="13315" max="13315" width="0" style="46" hidden="1" customWidth="1"/>
    <col min="13316" max="13564" width="9.109375" style="46"/>
    <col min="13565" max="13565" width="28.109375" style="46" customWidth="1"/>
    <col min="13566" max="13566" width="16.88671875" style="46" customWidth="1"/>
    <col min="13567" max="13567" width="19" style="46" customWidth="1"/>
    <col min="13568" max="13568" width="20.44140625" style="46" bestFit="1" customWidth="1"/>
    <col min="13569" max="13569" width="15.109375" style="46" customWidth="1"/>
    <col min="13570" max="13570" width="23.33203125" style="46" customWidth="1"/>
    <col min="13571" max="13571" width="0" style="46" hidden="1" customWidth="1"/>
    <col min="13572" max="13820" width="9.109375" style="46"/>
    <col min="13821" max="13821" width="28.109375" style="46" customWidth="1"/>
    <col min="13822" max="13822" width="16.88671875" style="46" customWidth="1"/>
    <col min="13823" max="13823" width="19" style="46" customWidth="1"/>
    <col min="13824" max="13824" width="20.44140625" style="46" bestFit="1" customWidth="1"/>
    <col min="13825" max="13825" width="15.109375" style="46" customWidth="1"/>
    <col min="13826" max="13826" width="23.33203125" style="46" customWidth="1"/>
    <col min="13827" max="13827" width="0" style="46" hidden="1" customWidth="1"/>
    <col min="13828" max="14076" width="9.109375" style="46"/>
    <col min="14077" max="14077" width="28.109375" style="46" customWidth="1"/>
    <col min="14078" max="14078" width="16.88671875" style="46" customWidth="1"/>
    <col min="14079" max="14079" width="19" style="46" customWidth="1"/>
    <col min="14080" max="14080" width="20.44140625" style="46" bestFit="1" customWidth="1"/>
    <col min="14081" max="14081" width="15.109375" style="46" customWidth="1"/>
    <col min="14082" max="14082" width="23.33203125" style="46" customWidth="1"/>
    <col min="14083" max="14083" width="0" style="46" hidden="1" customWidth="1"/>
    <col min="14084" max="14332" width="9.109375" style="46"/>
    <col min="14333" max="14333" width="28.109375" style="46" customWidth="1"/>
    <col min="14334" max="14334" width="16.88671875" style="46" customWidth="1"/>
    <col min="14335" max="14335" width="19" style="46" customWidth="1"/>
    <col min="14336" max="14336" width="20.44140625" style="46" bestFit="1" customWidth="1"/>
    <col min="14337" max="14337" width="15.109375" style="46" customWidth="1"/>
    <col min="14338" max="14338" width="23.33203125" style="46" customWidth="1"/>
    <col min="14339" max="14339" width="0" style="46" hidden="1" customWidth="1"/>
    <col min="14340" max="14588" width="9.109375" style="46"/>
    <col min="14589" max="14589" width="28.109375" style="46" customWidth="1"/>
    <col min="14590" max="14590" width="16.88671875" style="46" customWidth="1"/>
    <col min="14591" max="14591" width="19" style="46" customWidth="1"/>
    <col min="14592" max="14592" width="20.44140625" style="46" bestFit="1" customWidth="1"/>
    <col min="14593" max="14593" width="15.109375" style="46" customWidth="1"/>
    <col min="14594" max="14594" width="23.33203125" style="46" customWidth="1"/>
    <col min="14595" max="14595" width="0" style="46" hidden="1" customWidth="1"/>
    <col min="14596" max="14844" width="9.109375" style="46"/>
    <col min="14845" max="14845" width="28.109375" style="46" customWidth="1"/>
    <col min="14846" max="14846" width="16.88671875" style="46" customWidth="1"/>
    <col min="14847" max="14847" width="19" style="46" customWidth="1"/>
    <col min="14848" max="14848" width="20.44140625" style="46" bestFit="1" customWidth="1"/>
    <col min="14849" max="14849" width="15.109375" style="46" customWidth="1"/>
    <col min="14850" max="14850" width="23.33203125" style="46" customWidth="1"/>
    <col min="14851" max="14851" width="0" style="46" hidden="1" customWidth="1"/>
    <col min="14852" max="15100" width="9.109375" style="46"/>
    <col min="15101" max="15101" width="28.109375" style="46" customWidth="1"/>
    <col min="15102" max="15102" width="16.88671875" style="46" customWidth="1"/>
    <col min="15103" max="15103" width="19" style="46" customWidth="1"/>
    <col min="15104" max="15104" width="20.44140625" style="46" bestFit="1" customWidth="1"/>
    <col min="15105" max="15105" width="15.109375" style="46" customWidth="1"/>
    <col min="15106" max="15106" width="23.33203125" style="46" customWidth="1"/>
    <col min="15107" max="15107" width="0" style="46" hidden="1" customWidth="1"/>
    <col min="15108" max="15356" width="9.109375" style="46"/>
    <col min="15357" max="15357" width="28.109375" style="46" customWidth="1"/>
    <col min="15358" max="15358" width="16.88671875" style="46" customWidth="1"/>
    <col min="15359" max="15359" width="19" style="46" customWidth="1"/>
    <col min="15360" max="15360" width="20.44140625" style="46" bestFit="1" customWidth="1"/>
    <col min="15361" max="15361" width="15.109375" style="46" customWidth="1"/>
    <col min="15362" max="15362" width="23.33203125" style="46" customWidth="1"/>
    <col min="15363" max="15363" width="0" style="46" hidden="1" customWidth="1"/>
    <col min="15364" max="15612" width="9.109375" style="46"/>
    <col min="15613" max="15613" width="28.109375" style="46" customWidth="1"/>
    <col min="15614" max="15614" width="16.88671875" style="46" customWidth="1"/>
    <col min="15615" max="15615" width="19" style="46" customWidth="1"/>
    <col min="15616" max="15616" width="20.44140625" style="46" bestFit="1" customWidth="1"/>
    <col min="15617" max="15617" width="15.109375" style="46" customWidth="1"/>
    <col min="15618" max="15618" width="23.33203125" style="46" customWidth="1"/>
    <col min="15619" max="15619" width="0" style="46" hidden="1" customWidth="1"/>
    <col min="15620" max="15868" width="9.109375" style="46"/>
    <col min="15869" max="15869" width="28.109375" style="46" customWidth="1"/>
    <col min="15870" max="15870" width="16.88671875" style="46" customWidth="1"/>
    <col min="15871" max="15871" width="19" style="46" customWidth="1"/>
    <col min="15872" max="15872" width="20.44140625" style="46" bestFit="1" customWidth="1"/>
    <col min="15873" max="15873" width="15.109375" style="46" customWidth="1"/>
    <col min="15874" max="15874" width="23.33203125" style="46" customWidth="1"/>
    <col min="15875" max="15875" width="0" style="46" hidden="1" customWidth="1"/>
    <col min="15876" max="16124" width="9.109375" style="46"/>
    <col min="16125" max="16125" width="28.109375" style="46" customWidth="1"/>
    <col min="16126" max="16126" width="16.88671875" style="46" customWidth="1"/>
    <col min="16127" max="16127" width="19" style="46" customWidth="1"/>
    <col min="16128" max="16128" width="20.44140625" style="46" bestFit="1" customWidth="1"/>
    <col min="16129" max="16129" width="15.109375" style="46" customWidth="1"/>
    <col min="16130" max="16130" width="23.33203125" style="46" customWidth="1"/>
    <col min="16131" max="16131" width="0" style="46" hidden="1" customWidth="1"/>
    <col min="16132" max="16384" width="9.109375" style="46"/>
  </cols>
  <sheetData>
    <row r="1" spans="1:8" ht="16.2" thickBot="1">
      <c r="A1" s="350" t="s">
        <v>123</v>
      </c>
      <c r="B1" s="350"/>
      <c r="C1" s="350"/>
      <c r="D1" s="350"/>
      <c r="E1" s="350"/>
      <c r="F1" s="350"/>
      <c r="G1" s="350"/>
    </row>
    <row r="2" spans="1:8">
      <c r="A2" s="359" t="s">
        <v>124</v>
      </c>
      <c r="B2" s="360"/>
      <c r="C2" s="360"/>
      <c r="D2" s="360"/>
      <c r="E2" s="360"/>
      <c r="F2" s="361"/>
      <c r="G2" s="49"/>
    </row>
    <row r="3" spans="1:8" ht="16.2" thickBot="1">
      <c r="A3" s="117" t="s">
        <v>137</v>
      </c>
      <c r="B3" s="118">
        <v>2622.4</v>
      </c>
      <c r="C3" s="362" t="s">
        <v>145</v>
      </c>
      <c r="D3" s="362"/>
      <c r="E3" s="362"/>
      <c r="F3" s="119"/>
      <c r="G3" s="49"/>
    </row>
    <row r="4" spans="1:8">
      <c r="A4" s="75"/>
      <c r="B4" s="75"/>
      <c r="C4" s="75"/>
      <c r="D4" s="75"/>
      <c r="E4" s="75"/>
      <c r="F4" s="75"/>
      <c r="G4" s="49"/>
    </row>
    <row r="5" spans="1:8" ht="16.2" thickBot="1">
      <c r="A5" s="114"/>
      <c r="B5" s="115"/>
      <c r="C5" s="115"/>
      <c r="D5" s="115"/>
      <c r="E5" s="115"/>
      <c r="F5" s="116"/>
    </row>
    <row r="6" spans="1:8">
      <c r="A6" s="365" t="s">
        <v>125</v>
      </c>
      <c r="B6" s="366"/>
      <c r="C6" s="366"/>
      <c r="D6" s="366"/>
      <c r="E6" s="366"/>
      <c r="F6" s="367"/>
    </row>
    <row r="7" spans="1:8" ht="46.5" customHeight="1">
      <c r="A7" s="111" t="s">
        <v>139</v>
      </c>
      <c r="B7" s="363" t="s">
        <v>149</v>
      </c>
      <c r="C7" s="364"/>
      <c r="D7" s="364"/>
      <c r="E7" s="76">
        <f>(4.7*22*2)-(0.01*B3)</f>
        <v>180.57600000000002</v>
      </c>
      <c r="F7" s="120" t="s">
        <v>148</v>
      </c>
    </row>
    <row r="8" spans="1:8" ht="15.75" customHeight="1">
      <c r="A8" s="50"/>
      <c r="B8" s="51"/>
      <c r="C8" s="51"/>
      <c r="D8" s="51"/>
      <c r="E8" s="51"/>
      <c r="F8" s="52"/>
    </row>
    <row r="9" spans="1:8" ht="15.75" customHeight="1">
      <c r="A9" s="121"/>
      <c r="B9" s="122"/>
      <c r="C9" s="122"/>
      <c r="D9" s="122"/>
      <c r="E9" s="122"/>
      <c r="F9" s="123"/>
    </row>
    <row r="10" spans="1:8" ht="15.75" customHeight="1">
      <c r="A10" s="122"/>
      <c r="B10" s="122"/>
      <c r="C10" s="122"/>
      <c r="D10" s="122"/>
      <c r="E10" s="122"/>
      <c r="F10" s="122"/>
    </row>
    <row r="11" spans="1:8">
      <c r="A11" s="369" t="s">
        <v>237</v>
      </c>
      <c r="B11" s="369"/>
      <c r="C11" s="369"/>
      <c r="D11" s="369"/>
      <c r="E11" s="369"/>
      <c r="F11" s="369"/>
      <c r="G11" s="369"/>
      <c r="H11" s="163"/>
    </row>
    <row r="12" spans="1:8" ht="15.75" customHeight="1">
      <c r="A12" s="370" t="s">
        <v>239</v>
      </c>
      <c r="B12" s="371"/>
      <c r="C12" s="371"/>
      <c r="D12" s="371"/>
      <c r="E12" s="371"/>
      <c r="F12" s="371"/>
      <c r="G12" s="164">
        <f>5*22</f>
        <v>110</v>
      </c>
      <c r="H12" s="163"/>
    </row>
    <row r="13" spans="1:8" ht="15.75" customHeight="1">
      <c r="A13" s="121"/>
      <c r="B13" s="122"/>
      <c r="C13" s="122"/>
      <c r="D13" s="122"/>
      <c r="E13" s="122"/>
      <c r="F13" s="122"/>
    </row>
    <row r="14" spans="1:8" ht="15.75" customHeight="1">
      <c r="A14" s="121"/>
      <c r="B14" s="122"/>
      <c r="C14" s="122"/>
      <c r="D14" s="122"/>
      <c r="E14" s="122"/>
      <c r="F14" s="122"/>
    </row>
    <row r="15" spans="1:8" ht="16.5" customHeight="1" thickBot="1">
      <c r="A15" s="121"/>
      <c r="B15" s="122"/>
      <c r="C15" s="122"/>
      <c r="D15" s="122"/>
      <c r="E15" s="122"/>
      <c r="F15" s="122"/>
    </row>
    <row r="16" spans="1:8">
      <c r="A16" s="372" t="s">
        <v>212</v>
      </c>
      <c r="B16" s="373"/>
      <c r="C16" s="373"/>
      <c r="D16" s="374"/>
      <c r="E16" s="127"/>
      <c r="F16" s="127"/>
    </row>
    <row r="17" spans="1:6" ht="28.8">
      <c r="A17" s="129" t="s">
        <v>120</v>
      </c>
      <c r="B17" s="61" t="s">
        <v>106</v>
      </c>
      <c r="C17" s="126" t="s">
        <v>119</v>
      </c>
      <c r="D17" s="62" t="s">
        <v>105</v>
      </c>
      <c r="E17" s="368"/>
      <c r="F17" s="368"/>
    </row>
    <row r="18" spans="1:6" ht="44.25" customHeight="1">
      <c r="A18" s="357" t="s">
        <v>147</v>
      </c>
      <c r="B18" s="355">
        <v>31.65</v>
      </c>
      <c r="C18" s="353">
        <v>22</v>
      </c>
      <c r="D18" s="351">
        <f>B18*C18</f>
        <v>696.3</v>
      </c>
      <c r="E18" s="336"/>
      <c r="F18" s="336"/>
    </row>
    <row r="19" spans="1:6" ht="29.25" customHeight="1" thickBot="1">
      <c r="A19" s="358"/>
      <c r="B19" s="356"/>
      <c r="C19" s="354"/>
      <c r="D19" s="352"/>
      <c r="E19" s="336"/>
      <c r="F19" s="336"/>
    </row>
    <row r="20" spans="1:6">
      <c r="A20" s="50"/>
      <c r="B20" s="51"/>
      <c r="C20" s="51"/>
      <c r="D20" s="51"/>
      <c r="E20" s="128"/>
      <c r="F20" s="128"/>
    </row>
    <row r="21" spans="1:6" customFormat="1" ht="15.75" customHeight="1">
      <c r="A21" s="47"/>
      <c r="B21" s="47"/>
      <c r="C21" s="47"/>
      <c r="D21" s="48"/>
      <c r="E21" s="48"/>
      <c r="F21" s="48"/>
    </row>
    <row r="22" spans="1:6" ht="16.2" thickBot="1"/>
    <row r="23" spans="1:6">
      <c r="A23" s="340" t="s">
        <v>214</v>
      </c>
      <c r="B23" s="341"/>
      <c r="C23" s="341"/>
      <c r="D23" s="341"/>
      <c r="E23" s="341"/>
      <c r="F23" s="342"/>
    </row>
    <row r="24" spans="1:6" s="77" customFormat="1" ht="48" customHeight="1" thickBot="1">
      <c r="A24" s="130" t="s">
        <v>213</v>
      </c>
      <c r="B24" s="64">
        <v>325</v>
      </c>
      <c r="C24" s="337" t="s">
        <v>215</v>
      </c>
      <c r="D24" s="338"/>
      <c r="E24" s="338"/>
      <c r="F24" s="339"/>
    </row>
    <row r="26" spans="1:6" ht="16.2" thickBot="1"/>
    <row r="27" spans="1:6">
      <c r="A27" s="343" t="s">
        <v>254</v>
      </c>
      <c r="B27" s="344"/>
      <c r="C27" s="344"/>
      <c r="D27" s="344"/>
      <c r="E27" s="344"/>
      <c r="F27" s="345"/>
    </row>
    <row r="28" spans="1:6" ht="32.25" customHeight="1">
      <c r="A28" s="166" t="s">
        <v>216</v>
      </c>
      <c r="B28" s="165" t="s">
        <v>121</v>
      </c>
      <c r="C28" s="165" t="s">
        <v>122</v>
      </c>
      <c r="D28" s="165" t="s">
        <v>217</v>
      </c>
      <c r="E28" s="332" t="s">
        <v>218</v>
      </c>
      <c r="F28" s="333"/>
    </row>
    <row r="29" spans="1:6" ht="31.5" customHeight="1" thickBot="1">
      <c r="A29" s="167" t="s">
        <v>219</v>
      </c>
      <c r="B29" s="64">
        <v>30.55</v>
      </c>
      <c r="C29" s="64">
        <v>29.9</v>
      </c>
      <c r="D29" s="64">
        <v>23.4</v>
      </c>
      <c r="E29" s="334">
        <f>ROUND(AVERAGE(B29:D29),2)</f>
        <v>27.95</v>
      </c>
      <c r="F29" s="335"/>
    </row>
    <row r="30" spans="1:6" ht="16.2" thickBot="1"/>
    <row r="31" spans="1:6" ht="19.5" customHeight="1">
      <c r="A31" s="153" t="s">
        <v>121</v>
      </c>
      <c r="B31" s="346" t="s">
        <v>241</v>
      </c>
      <c r="C31" s="346"/>
      <c r="D31" s="346"/>
      <c r="E31" s="346"/>
      <c r="F31" s="347"/>
    </row>
    <row r="32" spans="1:6">
      <c r="A32" s="166" t="s">
        <v>122</v>
      </c>
      <c r="B32" s="348" t="s">
        <v>242</v>
      </c>
      <c r="C32" s="348"/>
      <c r="D32" s="348"/>
      <c r="E32" s="348"/>
      <c r="F32" s="349"/>
    </row>
    <row r="33" spans="1:6" ht="31.5" customHeight="1" thickBot="1">
      <c r="A33" s="168" t="s">
        <v>217</v>
      </c>
      <c r="B33" s="330" t="s">
        <v>243</v>
      </c>
      <c r="C33" s="330"/>
      <c r="D33" s="330"/>
      <c r="E33" s="330"/>
      <c r="F33" s="331"/>
    </row>
  </sheetData>
  <mergeCells count="22">
    <mergeCell ref="A1:G1"/>
    <mergeCell ref="D18:D19"/>
    <mergeCell ref="C18:C19"/>
    <mergeCell ref="B18:B19"/>
    <mergeCell ref="A18:A19"/>
    <mergeCell ref="A2:F2"/>
    <mergeCell ref="C3:E3"/>
    <mergeCell ref="B7:D7"/>
    <mergeCell ref="A6:F6"/>
    <mergeCell ref="E17:F17"/>
    <mergeCell ref="A11:G11"/>
    <mergeCell ref="A12:F12"/>
    <mergeCell ref="A16:D16"/>
    <mergeCell ref="B33:F33"/>
    <mergeCell ref="E28:F28"/>
    <mergeCell ref="E29:F29"/>
    <mergeCell ref="E18:F19"/>
    <mergeCell ref="C24:F24"/>
    <mergeCell ref="A23:F23"/>
    <mergeCell ref="A27:F27"/>
    <mergeCell ref="B31:F31"/>
    <mergeCell ref="B32:F32"/>
  </mergeCells>
  <pageMargins left="0.51181102362204722" right="0.51181102362204722" top="0.78740157480314965" bottom="1.181102362204724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Dados</vt:lpstr>
      <vt:lpstr>Artífice Manutenção</vt:lpstr>
      <vt:lpstr>Uniforme e EPI</vt:lpstr>
      <vt:lpstr>Equipamentos e ferramentas</vt:lpstr>
      <vt:lpstr>Material de consumo</vt:lpstr>
      <vt:lpstr>Planilha Totalizadora</vt:lpstr>
      <vt:lpstr>Memoria de calculo</vt:lpstr>
      <vt:lpstr>'Artífice Manutenção'!Area_de_impressao</vt:lpstr>
      <vt:lpstr>'Memoria de calculo'!Area_de_impressao</vt:lpstr>
      <vt:lpstr>'Planilha Totalizadora'!Area_de_impressao</vt:lpstr>
      <vt:lpstr>'Uniforme e EPI'!Area_de_impressao</vt:lpstr>
    </vt:vector>
  </TitlesOfParts>
  <Company>TRIBUNAL REGIONAL FEDERAL - 2a.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</dc:creator>
  <cp:lastModifiedBy>Balu Balu</cp:lastModifiedBy>
  <cp:lastPrinted>2025-12-12T19:13:30Z</cp:lastPrinted>
  <dcterms:created xsi:type="dcterms:W3CDTF">2018-02-08T15:16:19Z</dcterms:created>
  <dcterms:modified xsi:type="dcterms:W3CDTF">2025-12-12T19:13:30Z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