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T:\SEPRO\OBRAS E SERVIÇOS\2. VITÓRIA - SEDE B. MAR\FACHADAS\Manutenção e limpeza fachada 2025\2. Licitação\Enviar para licitantes\"/>
    </mc:Choice>
  </mc:AlternateContent>
  <bookViews>
    <workbookView xWindow="0" yWindow="0" windowWidth="28800" windowHeight="10635"/>
  </bookViews>
  <sheets>
    <sheet name="Anexo 2 - Planilha" sheetId="1" r:id="rId1"/>
    <sheet name="Anexo 3" sheetId="3" r:id="rId2"/>
    <sheet name="Anexo 4 - CPU" sheetId="2" r:id="rId3"/>
    <sheet name="Anexo 5 -NÃO OPTANTES" sheetId="5" r:id="rId4"/>
    <sheet name="Anexo 5.1-SIMPLES" sheetId="6" r:id="rId5"/>
    <sheet name="Anexo 6 Cronograma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s">#REF!</definedName>
    <definedName name="\t">#REF!</definedName>
    <definedName name="__6Excel_BuiltIn_Print_Area_3_1_1_1_1_1">#REF!</definedName>
    <definedName name="__R">#REF!</definedName>
    <definedName name="_10Excel_BuiltIn_Print_Area_5_1">#REF!</definedName>
    <definedName name="_10Excel_BuiltIn_Print_Area_7_1">#REF!</definedName>
    <definedName name="_11Excel_BuiltIn_Print_Area_8_1">([1]EMERGÊNCIA!$A$1:$N$213,[1]EMERGÊNCIA!$A$214:$N$290)</definedName>
    <definedName name="_12Excel_BuiltIn_Print_Area_6_1">#REF!</definedName>
    <definedName name="_12Excel_BuiltIn_Print_Area_9_1">#REF!</definedName>
    <definedName name="_13Excel_BuiltIn_Print_Titles_3_1">#REF!</definedName>
    <definedName name="_14Excel_BuiltIn_Print_Area_7_1">#REF!</definedName>
    <definedName name="_14Excel_BuiltIn_Print_Titles_4_1">#REF!</definedName>
    <definedName name="_15Excel_BuiltIn_Print_Area_8_1">([1]EMERGÊNCIA!$A$1:$N$213,[1]EMERGÊNCIA!$A$214:$N$290)</definedName>
    <definedName name="_15Excel_BuiltIn_Print_Titles_5_1">#REF!</definedName>
    <definedName name="_16Excel_BuiltIn_Print_Titles_6_1">#REF!</definedName>
    <definedName name="_17Excel_BuiltIn_Print_Area_9_1">#REF!</definedName>
    <definedName name="_17Excel_BuiltIn_Print_Titles_7_1">#REF!</definedName>
    <definedName name="_18Excel_BuiltIn_Print_Titles_9_1">#REF!</definedName>
    <definedName name="_1Excel_BuiltIn__FilterDatabase_12_1">#REF!</definedName>
    <definedName name="_1Excel_BuiltIn_Print_Area_2_1">#REF!</definedName>
    <definedName name="_28Excel_BuiltIn_Print_Titles_3_1">#REF!</definedName>
    <definedName name="_2Excel_BuiltIn__FilterDatabase_12_1">#REF!</definedName>
    <definedName name="_2Excel_BuiltIn_Print_Area_1_1_1_1_1_1_1">#REF!</definedName>
    <definedName name="_2Excel_BuiltIn_Print_Area_3_1_1">#REF!</definedName>
    <definedName name="_39Excel_BuiltIn_Print_Titles_4_1">#REF!</definedName>
    <definedName name="_3Excel_BuiltIn_Print_Area_2_1">#REF!</definedName>
    <definedName name="_3Excel_BuiltIn_Print_Area_3_1_1_1_1_1">#REF!</definedName>
    <definedName name="_4Excel_BuiltIn_Print_Area_3_1">#REF!</definedName>
    <definedName name="_4Excel_BuiltIn_Print_Area_3_1_1_1_1_1">#REF!</definedName>
    <definedName name="_50Excel_BuiltIn_Print_Titles_5_1">#REF!</definedName>
    <definedName name="_5Excel_BuiltIn_Print_Area_3_1">#REF!</definedName>
    <definedName name="_61Excel_BuiltIn_Print_Titles_6_1">#REF!</definedName>
    <definedName name="_6Excel_BuiltIn_Print_Area_3_1_1_1_1_1">#REF!</definedName>
    <definedName name="_72Excel_BuiltIn_Print_Titles_7_1">#REF!</definedName>
    <definedName name="_7Excel_BuiltIn_Print_Area_4_1">#REF!</definedName>
    <definedName name="_83Excel_BuiltIn_Print_Titles_9_1">#REF!</definedName>
    <definedName name="_8Excel_BuiltIn_Print_Area_4_1">#REF!</definedName>
    <definedName name="_8Excel_BuiltIn_Print_Area_5_1">#REF!</definedName>
    <definedName name="_9Excel_BuiltIn_Print_Area_6_1">#REF!</definedName>
    <definedName name="_aaa1">#REF!</definedName>
    <definedName name="_aaa2">#REF!</definedName>
    <definedName name="_BD2">#REF!</definedName>
    <definedName name="_For01">#REF!</definedName>
    <definedName name="_int01">#REF!</definedName>
    <definedName name="_int02">#REF!</definedName>
    <definedName name="_int03">#REF!</definedName>
    <definedName name="_int04">#REF!</definedName>
    <definedName name="_int05">#REF!</definedName>
    <definedName name="_lim01">#REF!</definedName>
    <definedName name="_POS21">#REF!</definedName>
    <definedName name="_R">#REF!</definedName>
    <definedName name="_s">#REF!</definedName>
    <definedName name="_z">#REF!</definedName>
    <definedName name="AA">#REF!</definedName>
    <definedName name="AAA">#REF!</definedName>
    <definedName name="aaaa">#REF!</definedName>
    <definedName name="Ac">#REF!</definedName>
    <definedName name="ancora2">#REF!</definedName>
    <definedName name="_xlnm.Extract">[2]Anexos!#REF!</definedName>
    <definedName name="_xlnm.Print_Area" localSheetId="1">'Anexo 3'!$A$1:$I$48</definedName>
    <definedName name="Área_de_impressão1">#REF!</definedName>
    <definedName name="Área_de_impressão2">#REF!</definedName>
    <definedName name="asSDas">#REF!</definedName>
    <definedName name="ATUAL">#REF!</definedName>
    <definedName name="_xlnm.Database">#REF!</definedName>
    <definedName name="BDI">#REF!</definedName>
    <definedName name="BDIc">#REF!</definedName>
    <definedName name="BDIf">#REF!</definedName>
    <definedName name="bitmin">#REF!</definedName>
    <definedName name="BLO">#REF!</definedName>
    <definedName name="BLOCO_B">'[3]CAPA -1'!#REF!</definedName>
    <definedName name="BLOCO_BB">#REF!</definedName>
    <definedName name="BLOCO_BBB">#REF!</definedName>
    <definedName name="BLOCO_C">#REF!</definedName>
    <definedName name="BLOCO_CC">#REF!</definedName>
    <definedName name="BLOCO_CCC">#REF!</definedName>
    <definedName name="BLOCO_CCCC">#REF!</definedName>
    <definedName name="BuiltIn_AutoFilter___7">#REF!</definedName>
    <definedName name="BuiltIn_AutoFilter___7_1">#REF!</definedName>
    <definedName name="BuiltIn_AutoFilter___7_10">#REF!</definedName>
    <definedName name="BuiltIn_AutoFilter___7_11">#REF!</definedName>
    <definedName name="BuiltIn_AutoFilter___7_12">#REF!</definedName>
    <definedName name="BuiltIn_AutoFilter___7_2">#REF!</definedName>
    <definedName name="BuiltIn_AutoFilter___7_3">#REF!</definedName>
    <definedName name="BuiltIn_AutoFilter___7_4">#REF!</definedName>
    <definedName name="BuiltIn_AutoFilter___7_5">#REF!</definedName>
    <definedName name="BuiltIn_AutoFilter___7_6">#REF!</definedName>
    <definedName name="BuiltIn_AutoFilter___7_7">#REF!</definedName>
    <definedName name="BuiltIn_AutoFilter___7_8">#REF!</definedName>
    <definedName name="BuiltIn_AutoFilter___7_9">#REF!</definedName>
    <definedName name="BuiltIn_AutoFilter___8">#REF!</definedName>
    <definedName name="BuiltIn_AutoFilter___8_1">#REF!</definedName>
    <definedName name="BuiltIn_AutoFilter___8_10">#REF!</definedName>
    <definedName name="BuiltIn_AutoFilter___8_11">#REF!</definedName>
    <definedName name="BuiltIn_AutoFilter___8_12">#REF!</definedName>
    <definedName name="BuiltIn_AutoFilter___8_13">#REF!</definedName>
    <definedName name="BuiltIn_AutoFilter___8_14">#REF!</definedName>
    <definedName name="BuiltIn_AutoFilter___8_15">#REF!</definedName>
    <definedName name="BuiltIn_AutoFilter___8_16">#REF!</definedName>
    <definedName name="BuiltIn_AutoFilter___8_17">#REF!</definedName>
    <definedName name="BuiltIn_AutoFilter___8_18">#REF!</definedName>
    <definedName name="BuiltIn_AutoFilter___8_19">#REF!</definedName>
    <definedName name="BuiltIn_AutoFilter___8_2">#REF!</definedName>
    <definedName name="BuiltIn_AutoFilter___8_20">#REF!</definedName>
    <definedName name="BuiltIn_AutoFilter___8_21">#REF!</definedName>
    <definedName name="BuiltIn_AutoFilter___8_22">#REF!</definedName>
    <definedName name="BuiltIn_AutoFilter___8_23">#REF!</definedName>
    <definedName name="BuiltIn_AutoFilter___8_24">#REF!</definedName>
    <definedName name="BuiltIn_AutoFilter___8_25">#REF!</definedName>
    <definedName name="BuiltIn_AutoFilter___8_26">#REF!</definedName>
    <definedName name="BuiltIn_AutoFilter___8_27">#REF!</definedName>
    <definedName name="BuiltIn_AutoFilter___8_28">#REF!</definedName>
    <definedName name="BuiltIn_AutoFilter___8_29">#REF!</definedName>
    <definedName name="BuiltIn_AutoFilter___8_3">#REF!</definedName>
    <definedName name="BuiltIn_AutoFilter___8_30">#REF!</definedName>
    <definedName name="BuiltIn_AutoFilter___8_31">#REF!</definedName>
    <definedName name="BuiltIn_AutoFilter___8_32">#REF!</definedName>
    <definedName name="BuiltIn_AutoFilter___8_4">#REF!</definedName>
    <definedName name="BuiltIn_AutoFilter___8_5">#REF!</definedName>
    <definedName name="BuiltIn_AutoFilter___8_6">#REF!</definedName>
    <definedName name="BuiltIn_AutoFilter___8_7">#REF!</definedName>
    <definedName name="BuiltIn_AutoFilter___8_8">#REF!</definedName>
    <definedName name="BuiltIn_AutoFilter___8_9">#REF!</definedName>
    <definedName name="BuiltIn_Database___0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0___0___0___0___0___0___0">#REF!</definedName>
    <definedName name="BuiltIn_Print_Area___0___0___0___0___0___0___0___0___0">#REF!</definedName>
    <definedName name="BuiltIn_Print_Area___0___0___10">#REF!</definedName>
    <definedName name="BuiltIn_Print_Area___0___1">#REF!</definedName>
    <definedName name="BuiltIn_Print_Area___0___1___0">#REF!</definedName>
    <definedName name="BuiltIn_Print_Area___0___1___0___0">#REF!</definedName>
    <definedName name="BuiltIn_Print_Area___0___1___0___0___0">#REF!</definedName>
    <definedName name="BuiltIn_Print_Area___0___1___0___0___0___0">#REF!</definedName>
    <definedName name="BuiltIn_Print_Area___0___1___0___0___0___0___0">#REF!</definedName>
    <definedName name="BuiltIn_Print_Area___0___1___0___0___0___0___0___0">#REF!</definedName>
    <definedName name="BuiltIn_Print_Area___0___1___0___0___0___0___0___0___0">#REF!</definedName>
    <definedName name="BuiltIn_Print_Area___0___1___0___0___0___0___0___0___0___0">#REF!</definedName>
    <definedName name="BuiltIn_Print_Area___0___1___0___0___0___0___0___0___0___0_1">#REF!</definedName>
    <definedName name="BuiltIn_Print_Area___0___1___0___0___0___0___0___0___0___0_1_1">#REF!</definedName>
    <definedName name="BuiltIn_Print_Area___0___1___0___0___0___0___0___0___0_1">#REF!</definedName>
    <definedName name="BuiltIn_Print_Area___0___1___0___0___0___0___0___0___0_1_1">#REF!</definedName>
    <definedName name="BuiltIn_Print_Area___0___1___0___0___0___0___0___0_1">#REF!</definedName>
    <definedName name="BuiltIn_Print_Area___0___1___0___0___0___0___0___0_1_1">#REF!</definedName>
    <definedName name="BuiltIn_Print_Area___0___1___0___0___0___0___0_1">#REF!</definedName>
    <definedName name="BuiltIn_Print_Area___0___1___0___0___0___0___0_1_1">#REF!</definedName>
    <definedName name="BuiltIn_Print_Area___0___1___0___0___0___0_1">#REF!</definedName>
    <definedName name="BuiltIn_Print_Area___0___1___0___0___0___0_1_1">#REF!</definedName>
    <definedName name="BuiltIn_Print_Area___0___1___0___0___0_1">#REF!</definedName>
    <definedName name="BuiltIn_Print_Area___0___1___0___0___0_1_1">#REF!</definedName>
    <definedName name="BuiltIn_Print_Area___0___1___0___0_1">#REF!</definedName>
    <definedName name="BuiltIn_Print_Area___0___1___0___0_1_1">#REF!</definedName>
    <definedName name="BuiltIn_Print_Area___0___1___0_1">#REF!</definedName>
    <definedName name="BuiltIn_Print_Area___0___1___0_1_1">#REF!</definedName>
    <definedName name="BuiltIn_Print_Area___0___1_1">#REF!</definedName>
    <definedName name="BuiltIn_Print_Area___0___1_1_1">#REF!</definedName>
    <definedName name="BuiltIn_Print_Area___0___16">#REF!</definedName>
    <definedName name="BuiltIn_Print_Area___0___16___0">#REF!</definedName>
    <definedName name="BuiltIn_Print_Area___0___16___0___0">#REF!</definedName>
    <definedName name="BuiltIn_Print_Area___0___16___0___0___0">#REF!</definedName>
    <definedName name="BuiltIn_Print_Area___0___16___0___0___0___0">#REF!</definedName>
    <definedName name="BuiltIn_Print_Area___0___16___0___0___0___0___0">#REF!</definedName>
    <definedName name="BuiltIn_Print_Area___0___16___0___0___0___0___0___0">#REF!</definedName>
    <definedName name="BuiltIn_Print_Area___0___16___0___0___0___0___0___0___0">#REF!</definedName>
    <definedName name="BuiltIn_Print_Area___0___4">#REF!</definedName>
    <definedName name="BuiltIn_Print_Area___0___5">#REF!</definedName>
    <definedName name="BuiltIn_Print_Area___0___5___0">#REF!</definedName>
    <definedName name="BuiltIn_Print_Area___0___6">#REF!</definedName>
    <definedName name="BuiltIn_Print_Area___0___6___0">#REF!</definedName>
    <definedName name="BuiltIn_Print_Area___0___7">#REF!</definedName>
    <definedName name="BuiltIn_Print_Area___0___7___0">#REF!</definedName>
    <definedName name="BuiltIn_Print_Area___0___8">#REF!</definedName>
    <definedName name="BuiltIn_Print_Area___0_1">#REF!</definedName>
    <definedName name="BuiltIn_Print_Area___0_1_1">#REF!</definedName>
    <definedName name="BuiltIn_Print_Area_1">#REF!</definedName>
    <definedName name="BuiltIn_Print_Area_1_1">#REF!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BuiltIn_Print_Titles___0___0___0___0">#REF!</definedName>
    <definedName name="BuiltIn_Print_Titles___0___0___0___0___0">#REF!</definedName>
    <definedName name="BuiltIn_Print_Titles___0___0___0___0___0___0">#REF!</definedName>
    <definedName name="BuiltIn_Print_Titles___0___0___0___0___0___0___0">#REF!</definedName>
    <definedName name="BuiltIn_Print_Titles___0___0___0___0___0___0___0___0___0">#REF!</definedName>
    <definedName name="BuiltIn_Print_Titles___0___0___10">#REF!</definedName>
    <definedName name="BuiltIn_Print_Titles___0___1">#REF!</definedName>
    <definedName name="BuiltIn_Print_Titles___0___16">#REF!</definedName>
    <definedName name="BuiltIn_Print_Titles___0___16___0">#REF!</definedName>
    <definedName name="BuiltIn_Print_Titles___0___16___0___0">#REF!</definedName>
    <definedName name="BuiltIn_Print_Titles___0___16___0___0___0">#REF!</definedName>
    <definedName name="BuiltIn_Print_Titles___0___16___0___0___0___0">#REF!</definedName>
    <definedName name="BuiltIn_Print_Titles___0___16___0___0___0___0___0">#REF!</definedName>
    <definedName name="BuiltIn_Print_Titles___0___5">#REF!</definedName>
    <definedName name="BuiltIn_Print_Titles___0___6">#REF!</definedName>
    <definedName name="BuiltIn_Print_Titles___0___7">#REF!</definedName>
    <definedName name="BuiltIn_Print_Titles___0___8">#REF!</definedName>
    <definedName name="BuiltIn_Print_Titles___0_1">#REF!</definedName>
    <definedName name="BuiltIn_Print_Titles___0_1_1">#REF!</definedName>
    <definedName name="BuiltIn_Print_Titles___4___4">#REF!</definedName>
    <definedName name="BuiltIn_Print_Titles___5___5">#REF!</definedName>
    <definedName name="BuiltIn_Print_Titles___5___5___0">#REF!</definedName>
    <definedName name="BuiltIn_Print_Titles___6___6">#REF!</definedName>
    <definedName name="BuiltIn_Print_Titles___6___6___0">#REF!</definedName>
    <definedName name="BuiltIn_Print_Titles___7___7">#REF!</definedName>
    <definedName name="BuiltIn_Print_Titles_1">#REF!</definedName>
    <definedName name="BuiltIn_Print_Titles_1_1">#REF!</definedName>
    <definedName name="Capa" localSheetId="5" hidden="1">{#N/A,#N/A,FALSE,"ET-CAPA";#N/A,#N/A,FALSE,"ET-PAG1";#N/A,#N/A,FALSE,"ET-PAG2";#N/A,#N/A,FALSE,"ET-PAG3";#N/A,#N/A,FALSE,"ET-PAG4";#N/A,#N/A,FALSE,"ET-PAG5"}</definedName>
    <definedName name="Capa" hidden="1">{#N/A,#N/A,FALSE,"ET-CAPA";#N/A,#N/A,FALSE,"ET-PAG1";#N/A,#N/A,FALSE,"ET-PAG2";#N/A,#N/A,FALSE,"ET-PAG3";#N/A,#N/A,FALSE,"ET-PAG4";#N/A,#N/A,FALSE,"ET-PAG5"}</definedName>
    <definedName name="capa1">#REF!</definedName>
    <definedName name="Carimbo">#REF!</definedName>
    <definedName name="CODIGO">#REF!</definedName>
    <definedName name="COMEÇO">'[3]CAPA -1'!#REF!</definedName>
    <definedName name="DAF">#REF!</definedName>
    <definedName name="daniel">#REF!</definedName>
    <definedName name="DD">#REF!</definedName>
    <definedName name="DDD">#REF!</definedName>
    <definedName name="DF">#REF!</definedName>
    <definedName name="DFADFA">#REF!</definedName>
    <definedName name="DFAFAF">#REF!</definedName>
    <definedName name="E">#REF!</definedName>
    <definedName name="Excel_BuiltIn__FilterDatabase_1">#REF!</definedName>
    <definedName name="Excel_BuiltIn__FilterDatabase_10">#REF!</definedName>
    <definedName name="Excel_BuiltIn__FilterDatabase_10_1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2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4">#REF!</definedName>
    <definedName name="Excel_BuiltIn__FilterDatabase_3_5">#REF!</definedName>
    <definedName name="Excel_BuiltIn__FilterDatabase_3_6">#REF!</definedName>
    <definedName name="Excel_BuiltIn__FilterDatabase_3_7">#REF!</definedName>
    <definedName name="Excel_BuiltIn__FilterDatabase_3_8">#REF!</definedName>
    <definedName name="Excel_BuiltIn__FilterDatabase_3_9">#REF!</definedName>
    <definedName name="Excel_BuiltIn__FilterDatabase_4">#REF!</definedName>
    <definedName name="Excel_BuiltIn__FilterDatabase_4_1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_FilterDatabase_6">#REF!</definedName>
    <definedName name="Excel_BuiltIn__FilterDatabase_6_1">#REF!</definedName>
    <definedName name="Excel_BuiltIn__FilterDatabase_7">#REF!</definedName>
    <definedName name="Excel_BuiltIn__FilterDatabase_7_1">#REF!</definedName>
    <definedName name="Excel_BuiltIn__FilterDatabase_8">#REF!</definedName>
    <definedName name="Excel_BuiltIn__FilterDatabase_8_1">#REF!</definedName>
    <definedName name="Excel_BuiltIn__FilterDatabase_9">#REF!</definedName>
    <definedName name="Excel_BuiltIn__FilterDatabase_9_1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6">#REF!</definedName>
    <definedName name="Excel_BuiltIn_Print_Area_5_7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8_1_1">([1]EMERGÊNCIA!$A$1:$N$213,[1]EMERGÊNCIA!$A$214:$N$290)</definedName>
    <definedName name="Excel_BuiltIn_Print_Area_8_1_1_1">([1]EMERGÊNCIA!$A$1:$N$213,[1]EMERGÊNCIA!$A$214:$N$290)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_1">#REF!</definedName>
    <definedName name="Excel_BuiltIn_Print_Titles_1_1_1">#REF!</definedName>
    <definedName name="Excel_BuiltIn_Print_Titles_11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2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3_1_1_1">#REF!</definedName>
    <definedName name="Excel_BuiltIn_Print_Titles_3_4">#REF!</definedName>
    <definedName name="Excel_BuiltIn_Print_Titles_3_5">#REF!</definedName>
    <definedName name="Excel_BuiltIn_Print_Titles_3_6">#REF!</definedName>
    <definedName name="Excel_BuiltIn_Print_Titles_3_7">#REF!</definedName>
    <definedName name="Excel_BuiltIn_Print_Titles_3_8">#REF!</definedName>
    <definedName name="Excel_BuiltIn_Print_Titles_3_9">#REF!</definedName>
    <definedName name="Excel_BuiltIn_Print_Titles_4">#REF!</definedName>
    <definedName name="Excel_BuiltIn_Print_Titles_4_1">#REF!</definedName>
    <definedName name="Excel_BuiltIn_Print_Titles_4_1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Excel_BuiltIn_Print_Titles_9_1">#REF!</definedName>
    <definedName name="FAMILIAS">#REF!</definedName>
    <definedName name="Fd">#REF!</definedName>
    <definedName name="FDDFASD">#REF!</definedName>
    <definedName name="folha">#REF!</definedName>
    <definedName name="folhas">#REF!</definedName>
    <definedName name="form01a">#REF!</definedName>
    <definedName name="form01b">#REF!</definedName>
    <definedName name="gasdfsdfase">#REF!</definedName>
    <definedName name="gfhfgh">#REF!</definedName>
    <definedName name="gfhfgh___6">#REF!</definedName>
    <definedName name="gfhfgh___6_1">#REF!</definedName>
    <definedName name="gfhfgh___6_1_1">#REF!</definedName>
    <definedName name="gfhfgh_1">#REF!</definedName>
    <definedName name="gfhfgh_1_1">#REF!</definedName>
    <definedName name="GGGG">#REF!</definedName>
    <definedName name="hjjhj">#REF!</definedName>
    <definedName name="hjjhj_1">#REF!</definedName>
    <definedName name="hjjhj_1_1">#REF!</definedName>
    <definedName name="Im">#REF!</definedName>
    <definedName name="Io">#REF!</definedName>
    <definedName name="ISS">#REF!</definedName>
    <definedName name="IT">#REF!</definedName>
    <definedName name="ITEM">[4]Plan1!$E$3:$E$5</definedName>
    <definedName name="item15.12">[5]COMPOSIÇÃO!#REF!</definedName>
    <definedName name="item15.13">[5]COMPOSIÇÃO!#REF!</definedName>
    <definedName name="item15_12">[6]COMPOSIÇÃO!#REF!</definedName>
    <definedName name="item15_13">[6]COMPOSIÇÃO!#REF!</definedName>
    <definedName name="Jd">#REF!</definedName>
    <definedName name="Jm">#REF!</definedName>
    <definedName name="JOBINFO">#REF!</definedName>
    <definedName name="JUR">#REF!</definedName>
    <definedName name="LL">#REF!</definedName>
    <definedName name="LL_1">#REF!</definedName>
    <definedName name="LL_1_1">#REF!</definedName>
    <definedName name="Lucro">#REF!</definedName>
    <definedName name="m">#REF!</definedName>
    <definedName name="MmExcelLinker_CBF3F7D5_5F0E_4EA5_B59F_34028F0F12D2">[7]ADMI_25.01!$G$48:$G$48</definedName>
    <definedName name="mmmmmm">#REF!</definedName>
    <definedName name="n">#REF!</definedName>
    <definedName name="numcond1">#REF!</definedName>
    <definedName name="numcond3">#REF!</definedName>
    <definedName name="Pfim0">#REF!</definedName>
    <definedName name="Pfim0a">#REF!</definedName>
    <definedName name="Pfim1">#REF!</definedName>
    <definedName name="Print_Area_MI">#REF!</definedName>
    <definedName name="Print_Titles_MI">#REF!</definedName>
    <definedName name="Rev">#REF!</definedName>
    <definedName name="RRRR">#REF!</definedName>
    <definedName name="S">#REF!</definedName>
    <definedName name="sd">#REF!</definedName>
    <definedName name="SDF">#REF!</definedName>
    <definedName name="SDFDSF">#REF!</definedName>
    <definedName name="Semnome">#REF!</definedName>
    <definedName name="Semnome___0">#REF!</definedName>
    <definedName name="Semnome___0___0">#REF!</definedName>
    <definedName name="Semnome___0___0___0">#REF!</definedName>
    <definedName name="Semnome___0___0___0___0">#REF!</definedName>
    <definedName name="Semnome___0___0___0___0___0">#REF!</definedName>
    <definedName name="Semnome___0___0___0___0___0___0">#REF!</definedName>
    <definedName name="Semnome___0___0___0___0___0___0___0">#REF!</definedName>
    <definedName name="Semnome_1">#REF!</definedName>
    <definedName name="Semnome_1_1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S">#REF!</definedName>
    <definedName name="SSS">#REF!</definedName>
    <definedName name="SSSSS">#REF!</definedName>
    <definedName name="SSSSSSS">#REF!</definedName>
    <definedName name="START">#REF!</definedName>
    <definedName name="STATUS">#REF!</definedName>
    <definedName name="T">#REF!</definedName>
    <definedName name="TECH">#REF!</definedName>
    <definedName name="teste">#REF!</definedName>
    <definedName name="teste1">#REF!</definedName>
    <definedName name="teste2">'[3]CAPA -1'!#REF!</definedName>
    <definedName name="teste3">#REF!</definedName>
    <definedName name="TESTE4">#REF!</definedName>
    <definedName name="TESTE5">#REF!</definedName>
    <definedName name="wrn.GERAL." localSheetId="5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5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F16" i="6" l="1"/>
  <c r="F40" i="6" s="1"/>
  <c r="E16" i="6"/>
  <c r="E40" i="6" s="1"/>
  <c r="D16" i="6"/>
  <c r="D40" i="6" s="1"/>
  <c r="C16" i="6"/>
  <c r="C40" i="6" s="1"/>
  <c r="F39" i="5" l="1"/>
  <c r="E39" i="5"/>
  <c r="D39" i="5"/>
  <c r="C39" i="5"/>
  <c r="E35" i="5"/>
  <c r="E40" i="5" s="1"/>
  <c r="D35" i="5"/>
  <c r="D40" i="5" s="1"/>
  <c r="C35" i="5"/>
  <c r="F34" i="5"/>
  <c r="E34" i="5"/>
  <c r="F33" i="5"/>
  <c r="E33" i="5"/>
  <c r="F32" i="5"/>
  <c r="E32" i="5"/>
  <c r="F31" i="5"/>
  <c r="E31" i="5"/>
  <c r="F30" i="5"/>
  <c r="F35" i="5" s="1"/>
  <c r="E30" i="5"/>
  <c r="F28" i="5"/>
  <c r="E28" i="5"/>
  <c r="D28" i="5"/>
  <c r="C28" i="5"/>
  <c r="F16" i="5"/>
  <c r="E16" i="5"/>
  <c r="D16" i="5"/>
  <c r="C16" i="5"/>
  <c r="C40" i="5" s="1"/>
  <c r="F40" i="5" l="1"/>
  <c r="G59" i="1" l="1"/>
  <c r="G57" i="1"/>
  <c r="G55" i="1"/>
  <c r="G54" i="1"/>
  <c r="G53" i="1"/>
  <c r="G52" i="1"/>
  <c r="G50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J664" i="2" l="1"/>
  <c r="J663" i="2"/>
  <c r="J662" i="2"/>
  <c r="J661" i="2"/>
  <c r="J660" i="2"/>
  <c r="J659" i="2"/>
  <c r="J658" i="2"/>
  <c r="J657" i="2"/>
  <c r="J665" i="2" s="1"/>
  <c r="J651" i="2"/>
  <c r="J652" i="2" s="1"/>
  <c r="J645" i="2"/>
  <c r="J644" i="2"/>
  <c r="J643" i="2"/>
  <c r="J642" i="2"/>
  <c r="J641" i="2"/>
  <c r="J640" i="2"/>
  <c r="J639" i="2"/>
  <c r="J638" i="2"/>
  <c r="J646" i="2" s="1"/>
  <c r="J625" i="2"/>
  <c r="J633" i="2" s="1"/>
  <c r="J632" i="2"/>
  <c r="J631" i="2"/>
  <c r="J630" i="2"/>
  <c r="J629" i="2"/>
  <c r="J628" i="2"/>
  <c r="J627" i="2"/>
  <c r="J626" i="2"/>
  <c r="J614" i="2"/>
  <c r="J608" i="2"/>
  <c r="J602" i="2"/>
  <c r="J619" i="2"/>
  <c r="J620" i="2" s="1"/>
  <c r="J613" i="2"/>
  <c r="J607" i="2"/>
  <c r="J601" i="2"/>
  <c r="J595" i="2"/>
  <c r="J594" i="2"/>
  <c r="J593" i="2"/>
  <c r="J592" i="2"/>
  <c r="J591" i="2"/>
  <c r="J585" i="2"/>
  <c r="J584" i="2"/>
  <c r="J583" i="2"/>
  <c r="J586" i="2" s="1"/>
  <c r="J577" i="2"/>
  <c r="J576" i="2"/>
  <c r="J575" i="2"/>
  <c r="J574" i="2"/>
  <c r="J573" i="2"/>
  <c r="J572" i="2"/>
  <c r="J571" i="2"/>
  <c r="J570" i="2"/>
  <c r="J578" i="2" s="1"/>
  <c r="J564" i="2"/>
  <c r="J563" i="2"/>
  <c r="J562" i="2"/>
  <c r="J561" i="2"/>
  <c r="J560" i="2"/>
  <c r="J559" i="2"/>
  <c r="J558" i="2"/>
  <c r="J557" i="2"/>
  <c r="J551" i="2"/>
  <c r="J550" i="2"/>
  <c r="J549" i="2"/>
  <c r="J548" i="2"/>
  <c r="J547" i="2"/>
  <c r="J546" i="2"/>
  <c r="J545" i="2"/>
  <c r="J544" i="2"/>
  <c r="J538" i="2"/>
  <c r="J537" i="2"/>
  <c r="J536" i="2"/>
  <c r="J535" i="2"/>
  <c r="J534" i="2"/>
  <c r="J533" i="2"/>
  <c r="J532" i="2"/>
  <c r="J531" i="2"/>
  <c r="J539" i="2" s="1"/>
  <c r="J518" i="2"/>
  <c r="J526" i="2" s="1"/>
  <c r="J525" i="2"/>
  <c r="J524" i="2"/>
  <c r="J523" i="2"/>
  <c r="J522" i="2"/>
  <c r="J521" i="2"/>
  <c r="J520" i="2"/>
  <c r="J519" i="2"/>
  <c r="J512" i="2"/>
  <c r="J506" i="2"/>
  <c r="J507" i="2" s="1"/>
  <c r="J500" i="2"/>
  <c r="J501" i="2" s="1"/>
  <c r="J494" i="2"/>
  <c r="J495" i="2" s="1"/>
  <c r="J513" i="2"/>
  <c r="J488" i="2"/>
  <c r="J487" i="2"/>
  <c r="J486" i="2"/>
  <c r="J485" i="2"/>
  <c r="J489" i="2" s="1"/>
  <c r="J474" i="2"/>
  <c r="J479" i="2"/>
  <c r="J478" i="2"/>
  <c r="J477" i="2"/>
  <c r="J476" i="2"/>
  <c r="J475" i="2"/>
  <c r="J468" i="2"/>
  <c r="J469" i="2" s="1"/>
  <c r="J462" i="2"/>
  <c r="J463" i="2" s="1"/>
  <c r="J456" i="2"/>
  <c r="J457" i="2" s="1"/>
  <c r="J450" i="2"/>
  <c r="J451" i="2" s="1"/>
  <c r="J444" i="2"/>
  <c r="J445" i="2" s="1"/>
  <c r="J438" i="2"/>
  <c r="J439" i="2" s="1"/>
  <c r="J432" i="2"/>
  <c r="J433" i="2" s="1"/>
  <c r="J426" i="2"/>
  <c r="J427" i="2" s="1"/>
  <c r="J420" i="2"/>
  <c r="J421" i="2" s="1"/>
  <c r="J414" i="2"/>
  <c r="J415" i="2" s="1"/>
  <c r="J408" i="2"/>
  <c r="J409" i="2" s="1"/>
  <c r="J552" i="2" l="1"/>
  <c r="J565" i="2"/>
  <c r="J596" i="2"/>
  <c r="J480" i="2"/>
  <c r="J397" i="2"/>
  <c r="J398" i="2"/>
  <c r="J399" i="2"/>
  <c r="J400" i="2"/>
  <c r="J401" i="2"/>
  <c r="J402" i="2"/>
  <c r="J396" i="2"/>
  <c r="J403" i="2" s="1"/>
  <c r="J395" i="2"/>
  <c r="J389" i="2"/>
  <c r="J388" i="2"/>
  <c r="J387" i="2"/>
  <c r="J386" i="2"/>
  <c r="J390" i="2" s="1"/>
  <c r="J379" i="2"/>
  <c r="J380" i="2"/>
  <c r="J378" i="2"/>
  <c r="J377" i="2"/>
  <c r="J364" i="2"/>
  <c r="J372" i="2" s="1"/>
  <c r="J371" i="2"/>
  <c r="J370" i="2"/>
  <c r="J369" i="2"/>
  <c r="J368" i="2"/>
  <c r="J367" i="2"/>
  <c r="J366" i="2"/>
  <c r="J365" i="2"/>
  <c r="J353" i="2"/>
  <c r="J359" i="2" s="1"/>
  <c r="J354" i="2"/>
  <c r="J355" i="2"/>
  <c r="J356" i="2"/>
  <c r="J357" i="2"/>
  <c r="J358" i="2"/>
  <c r="J352" i="2"/>
  <c r="J351" i="2"/>
  <c r="J344" i="2"/>
  <c r="J343" i="2"/>
  <c r="J345" i="2" s="1"/>
  <c r="J337" i="2"/>
  <c r="J336" i="2"/>
  <c r="J335" i="2"/>
  <c r="J334" i="2"/>
  <c r="J333" i="2"/>
  <c r="J332" i="2"/>
  <c r="J338" i="2" s="1"/>
  <c r="J326" i="2"/>
  <c r="J325" i="2"/>
  <c r="J327" i="2" s="1"/>
  <c r="J319" i="2"/>
  <c r="J318" i="2"/>
  <c r="J320" i="2" s="1"/>
  <c r="J312" i="2"/>
  <c r="J311" i="2"/>
  <c r="J313" i="2" s="1"/>
  <c r="J305" i="2"/>
  <c r="J304" i="2"/>
  <c r="J298" i="2"/>
  <c r="J297" i="2"/>
  <c r="J299" i="2" s="1"/>
  <c r="J290" i="2"/>
  <c r="J291" i="2"/>
  <c r="J289" i="2"/>
  <c r="J288" i="2"/>
  <c r="J282" i="2"/>
  <c r="J281" i="2"/>
  <c r="J283" i="2" s="1"/>
  <c r="J275" i="2"/>
  <c r="J274" i="2"/>
  <c r="J276" i="2" s="1"/>
  <c r="J268" i="2"/>
  <c r="J267" i="2"/>
  <c r="J266" i="2"/>
  <c r="J269" i="2" s="1"/>
  <c r="J260" i="2"/>
  <c r="J259" i="2"/>
  <c r="J258" i="2"/>
  <c r="J261" i="2"/>
  <c r="J252" i="2"/>
  <c r="J251" i="2"/>
  <c r="J250" i="2"/>
  <c r="J253" i="2" s="1"/>
  <c r="J244" i="2"/>
  <c r="J243" i="2"/>
  <c r="J242" i="2"/>
  <c r="J245" i="2" s="1"/>
  <c r="J236" i="2"/>
  <c r="J235" i="2"/>
  <c r="J234" i="2"/>
  <c r="J237" i="2" s="1"/>
  <c r="J228" i="2"/>
  <c r="J227" i="2"/>
  <c r="J226" i="2"/>
  <c r="J229" i="2" s="1"/>
  <c r="J220" i="2"/>
  <c r="J219" i="2"/>
  <c r="J221" i="2" s="1"/>
  <c r="J213" i="2"/>
  <c r="J212" i="2"/>
  <c r="J206" i="2"/>
  <c r="J205" i="2"/>
  <c r="J207" i="2" s="1"/>
  <c r="J199" i="2"/>
  <c r="J198" i="2"/>
  <c r="J192" i="2"/>
  <c r="J191" i="2"/>
  <c r="J190" i="2"/>
  <c r="J189" i="2"/>
  <c r="J200" i="2"/>
  <c r="J183" i="2"/>
  <c r="J182" i="2"/>
  <c r="J184" i="2" s="1"/>
  <c r="J181" i="2"/>
  <c r="J180" i="2"/>
  <c r="J174" i="2"/>
  <c r="J173" i="2"/>
  <c r="J172" i="2"/>
  <c r="J175" i="2" s="1"/>
  <c r="J166" i="2"/>
  <c r="J165" i="2"/>
  <c r="J164" i="2"/>
  <c r="J167" i="2" s="1"/>
  <c r="J158" i="2"/>
  <c r="J159" i="2" s="1"/>
  <c r="J157" i="2"/>
  <c r="J156" i="2"/>
  <c r="J155" i="2"/>
  <c r="J149" i="2"/>
  <c r="J148" i="2"/>
  <c r="J147" i="2"/>
  <c r="J146" i="2"/>
  <c r="J150" i="2" s="1"/>
  <c r="J140" i="2"/>
  <c r="J139" i="2"/>
  <c r="J138" i="2"/>
  <c r="J141" i="2"/>
  <c r="J132" i="2"/>
  <c r="J133" i="2" s="1"/>
  <c r="J131" i="2"/>
  <c r="J130" i="2"/>
  <c r="J111" i="2"/>
  <c r="J105" i="2"/>
  <c r="J99" i="2"/>
  <c r="J124" i="2"/>
  <c r="J123" i="2"/>
  <c r="J122" i="2"/>
  <c r="J125" i="2" s="1"/>
  <c r="J116" i="2"/>
  <c r="J117" i="2" s="1"/>
  <c r="J110" i="2"/>
  <c r="J104" i="2"/>
  <c r="J98" i="2"/>
  <c r="J92" i="2"/>
  <c r="J93" i="2" s="1"/>
  <c r="J86" i="2"/>
  <c r="J87" i="2" s="1"/>
  <c r="J80" i="2"/>
  <c r="J81" i="2" s="1"/>
  <c r="J74" i="2"/>
  <c r="J75" i="2" s="1"/>
  <c r="J68" i="2"/>
  <c r="J67" i="2"/>
  <c r="J61" i="2"/>
  <c r="J62" i="2" s="1"/>
  <c r="J55" i="2"/>
  <c r="J54" i="2"/>
  <c r="J53" i="2"/>
  <c r="J56" i="2" s="1"/>
  <c r="J47" i="2"/>
  <c r="J46" i="2"/>
  <c r="J48" i="2" s="1"/>
  <c r="J40" i="2"/>
  <c r="J41" i="2" s="1"/>
  <c r="J35" i="2"/>
  <c r="J34" i="2"/>
  <c r="J28" i="2"/>
  <c r="J27" i="2"/>
  <c r="J21" i="2"/>
  <c r="J22" i="2" s="1"/>
  <c r="J15" i="2"/>
  <c r="J14" i="2"/>
  <c r="J13" i="2"/>
  <c r="J16" i="2" s="1"/>
  <c r="J7" i="2"/>
  <c r="J8" i="2" s="1"/>
  <c r="J59" i="1"/>
  <c r="J58" i="1" s="1"/>
  <c r="J57" i="1"/>
  <c r="J55" i="1"/>
  <c r="J54" i="1"/>
  <c r="J53" i="1"/>
  <c r="J52" i="1"/>
  <c r="J50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7" i="1"/>
  <c r="J8" i="1"/>
  <c r="J9" i="1"/>
  <c r="J10" i="1"/>
  <c r="J11" i="1"/>
  <c r="J12" i="1"/>
  <c r="J13" i="1"/>
  <c r="J6" i="1"/>
  <c r="J214" i="2" l="1"/>
  <c r="J306" i="2"/>
  <c r="J193" i="2"/>
  <c r="J69" i="2"/>
  <c r="J381" i="2"/>
  <c r="J292" i="2"/>
  <c r="J29" i="2"/>
  <c r="J46" i="1"/>
  <c r="B19" i="4" l="1"/>
  <c r="B17" i="4"/>
  <c r="B15" i="4"/>
  <c r="B13" i="4"/>
  <c r="B11" i="4"/>
  <c r="B9" i="4"/>
  <c r="B7" i="4"/>
  <c r="D2" i="4"/>
  <c r="H33" i="3"/>
  <c r="H32" i="3"/>
  <c r="H31" i="3"/>
  <c r="H30" i="3"/>
  <c r="H29" i="3"/>
  <c r="H19" i="3"/>
  <c r="H34" i="3" s="1"/>
  <c r="H25" i="3" l="1"/>
  <c r="G2" i="1" s="1"/>
  <c r="H6" i="1" l="1"/>
  <c r="H59" i="1"/>
  <c r="H53" i="1"/>
  <c r="H47" i="1"/>
  <c r="H42" i="1"/>
  <c r="H38" i="1"/>
  <c r="H34" i="1"/>
  <c r="H30" i="1"/>
  <c r="H25" i="1"/>
  <c r="H21" i="1"/>
  <c r="H17" i="1"/>
  <c r="H8" i="1"/>
  <c r="H12" i="1"/>
  <c r="H50" i="1"/>
  <c r="H40" i="1"/>
  <c r="H32" i="1"/>
  <c r="H23" i="1"/>
  <c r="H15" i="1"/>
  <c r="H54" i="1"/>
  <c r="H43" i="1"/>
  <c r="H31" i="1"/>
  <c r="H22" i="1"/>
  <c r="H18" i="1"/>
  <c r="H11" i="1"/>
  <c r="H57" i="1"/>
  <c r="H52" i="1"/>
  <c r="H45" i="1"/>
  <c r="H41" i="1"/>
  <c r="H37" i="1"/>
  <c r="H33" i="1"/>
  <c r="H29" i="1"/>
  <c r="H24" i="1"/>
  <c r="H20" i="1"/>
  <c r="H16" i="1"/>
  <c r="H9" i="1"/>
  <c r="H13" i="1"/>
  <c r="H55" i="1"/>
  <c r="H44" i="1"/>
  <c r="H36" i="1"/>
  <c r="H28" i="1"/>
  <c r="H19" i="1"/>
  <c r="H10" i="1"/>
  <c r="H48" i="1"/>
  <c r="H39" i="1"/>
  <c r="H35" i="1"/>
  <c r="H27" i="1"/>
  <c r="H7" i="1"/>
  <c r="J25" i="3"/>
  <c r="L19" i="3"/>
  <c r="I59" i="1" l="1"/>
  <c r="I58" i="1" s="1"/>
  <c r="I57" i="1"/>
  <c r="I56" i="1" s="1"/>
  <c r="I54" i="1"/>
  <c r="I52" i="1"/>
  <c r="I47" i="1"/>
  <c r="I45" i="1"/>
  <c r="I42" i="1"/>
  <c r="I23" i="1"/>
  <c r="I13" i="1"/>
  <c r="I6" i="1" l="1"/>
  <c r="I21" i="1"/>
  <c r="I31" i="1"/>
  <c r="I20" i="1"/>
  <c r="I34" i="1"/>
  <c r="I9" i="1"/>
  <c r="I22" i="1"/>
  <c r="I35" i="1"/>
  <c r="I48" i="1"/>
  <c r="H46" i="1" s="1"/>
  <c r="I18" i="1"/>
  <c r="I36" i="1"/>
  <c r="I50" i="1"/>
  <c r="I19" i="1"/>
  <c r="I10" i="1"/>
  <c r="I11" i="1"/>
  <c r="I24" i="1"/>
  <c r="I37" i="1"/>
  <c r="I25" i="1"/>
  <c r="I38" i="1"/>
  <c r="I53" i="1"/>
  <c r="J56" i="1"/>
  <c r="I43" i="1"/>
  <c r="I27" i="1"/>
  <c r="I39" i="1"/>
  <c r="I32" i="1"/>
  <c r="I12" i="1"/>
  <c r="I15" i="1"/>
  <c r="I28" i="1"/>
  <c r="I40" i="1"/>
  <c r="I55" i="1"/>
  <c r="I44" i="1"/>
  <c r="I8" i="1"/>
  <c r="I16" i="1"/>
  <c r="I29" i="1"/>
  <c r="I41" i="1"/>
  <c r="I7" i="1"/>
  <c r="I33" i="1"/>
  <c r="I17" i="1"/>
  <c r="I30" i="1"/>
  <c r="H56" i="1"/>
  <c r="C17" i="4" s="1"/>
  <c r="H58" i="1"/>
  <c r="C19" i="4" s="1"/>
  <c r="I51" i="1" l="1"/>
  <c r="H49" i="1"/>
  <c r="I49" i="1"/>
  <c r="C13" i="4" s="1"/>
  <c r="I46" i="1"/>
  <c r="C11" i="4" s="1"/>
  <c r="I26" i="1"/>
  <c r="C9" i="4" s="1"/>
  <c r="I14" i="1"/>
  <c r="C7" i="4" s="1"/>
  <c r="I5" i="1"/>
  <c r="C5" i="4" s="1"/>
  <c r="I6" i="4" s="1"/>
  <c r="J14" i="1"/>
  <c r="J26" i="1"/>
  <c r="H51" i="1"/>
  <c r="J5" i="1"/>
  <c r="J51" i="1"/>
  <c r="I20" i="4"/>
  <c r="G20" i="4"/>
  <c r="F20" i="4"/>
  <c r="H20" i="4"/>
  <c r="E20" i="4"/>
  <c r="D20" i="4"/>
  <c r="I18" i="4"/>
  <c r="H18" i="4"/>
  <c r="E18" i="4"/>
  <c r="D18" i="4"/>
  <c r="G18" i="4"/>
  <c r="F18" i="4"/>
  <c r="J49" i="1"/>
  <c r="G63" i="1" l="1"/>
  <c r="C15" i="4"/>
  <c r="C22" i="4" s="1"/>
  <c r="G61" i="1"/>
  <c r="H6" i="4"/>
  <c r="E6" i="4"/>
  <c r="D6" i="4"/>
  <c r="F6" i="4"/>
  <c r="G6" i="4"/>
  <c r="I12" i="4"/>
  <c r="H12" i="4"/>
  <c r="E12" i="4"/>
  <c r="F12" i="4"/>
  <c r="G12" i="4"/>
  <c r="D12" i="4"/>
  <c r="G10" i="4"/>
  <c r="D10" i="4"/>
  <c r="E10" i="4"/>
  <c r="F10" i="4"/>
  <c r="H10" i="4"/>
  <c r="I10" i="4"/>
  <c r="I14" i="4"/>
  <c r="D14" i="4"/>
  <c r="E14" i="4"/>
  <c r="F14" i="4"/>
  <c r="G14" i="4"/>
  <c r="H14" i="4"/>
  <c r="I8" i="4"/>
  <c r="E8" i="4"/>
  <c r="H8" i="4"/>
  <c r="G8" i="4"/>
  <c r="F8" i="4"/>
  <c r="D8" i="4"/>
  <c r="F16" i="4" l="1"/>
  <c r="G16" i="4"/>
  <c r="H16" i="4"/>
  <c r="H24" i="4" s="1"/>
  <c r="H23" i="4" s="1"/>
  <c r="H25" i="4" s="1"/>
  <c r="E16" i="4"/>
  <c r="E24" i="4" s="1"/>
  <c r="E23" i="4" s="1"/>
  <c r="D16" i="4"/>
  <c r="D24" i="4" s="1"/>
  <c r="D23" i="4" s="1"/>
  <c r="D25" i="4" s="1"/>
  <c r="I16" i="4"/>
  <c r="I24" i="4" s="1"/>
  <c r="I23" i="4" s="1"/>
  <c r="G62" i="1"/>
  <c r="G24" i="4"/>
  <c r="G23" i="4" s="1"/>
  <c r="F24" i="4"/>
  <c r="F23" i="4" s="1"/>
  <c r="F25" i="4" s="1"/>
  <c r="G25" i="4" l="1"/>
  <c r="E25" i="4"/>
  <c r="I25" i="4"/>
  <c r="D26" i="4"/>
  <c r="E26" i="4" s="1"/>
  <c r="F26" i="4" s="1"/>
  <c r="G26" i="4" s="1"/>
  <c r="H26" i="4" s="1"/>
  <c r="I26" i="4" s="1"/>
</calcChain>
</file>

<file path=xl/sharedStrings.xml><?xml version="1.0" encoding="utf-8"?>
<sst xmlns="http://schemas.openxmlformats.org/spreadsheetml/2006/main" count="3325" uniqueCount="565">
  <si>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</si>
  <si>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</si>
  <si>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</si>
  <si>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</si>
  <si>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</si>
  <si>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</si>
  <si>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</si>
  <si>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</si>
  <si>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</si>
  <si>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</si>
  <si>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 xml:space="preserve">  </t>
  </si>
  <si>
    <t>SERVIÇOS PRELIMINARES E INSTALAÇÕES PROVISÓRIAS</t>
  </si>
  <si>
    <t/>
  </si>
  <si>
    <t xml:space="preserve"> 1.1 </t>
  </si>
  <si>
    <t xml:space="preserve"> JFES-PINT-011 </t>
  </si>
  <si>
    <t>Próprio</t>
  </si>
  <si>
    <t>LOCAÇÃO DE CADEIRINHA SUSPENSA MANUAL</t>
  </si>
  <si>
    <t>Mês</t>
  </si>
  <si>
    <t xml:space="preserve"> 1.2 </t>
  </si>
  <si>
    <t xml:space="preserve"> 97063 </t>
  </si>
  <si>
    <t>SINAPI</t>
  </si>
  <si>
    <t>MONTAGEM E DESMONTAGEM DE ANDAIME MODULAR FACHADEIRO, COM PISO METÁLICO, PARA EDIFÍCIOS COM MULTIPLOS PAVIMENTOS (EXCLUSIVE ANDAIME E LIMPEZA). AF_03/2024</t>
  </si>
  <si>
    <t>m²</t>
  </si>
  <si>
    <t xml:space="preserve"> 1.3 </t>
  </si>
  <si>
    <t xml:space="preserve"> JFES-SEDI-016 </t>
  </si>
  <si>
    <t>LOCAÇÃO MENSAL DE ANDAIME FACHADEIRO (CONSIDERADOS 42m² POR 5 MESES)</t>
  </si>
  <si>
    <t>M²</t>
  </si>
  <si>
    <t xml:space="preserve"> 1.4 </t>
  </si>
  <si>
    <t xml:space="preserve"> 012659 </t>
  </si>
  <si>
    <t>SBC</t>
  </si>
  <si>
    <t>TELA DE PROTECAO PARA SERVICOS DE FACHADAS EM OBRAS</t>
  </si>
  <si>
    <t xml:space="preserve"> 1.5 </t>
  </si>
  <si>
    <t xml:space="preserve"> JFES-SEDI-014 </t>
  </si>
  <si>
    <t>INSPEÇÃO VISUAL E TESTE DE PERCUSSÃO NAS FACHADAS DE CERÂMICAS</t>
  </si>
  <si>
    <t xml:space="preserve"> 1.6 </t>
  </si>
  <si>
    <t xml:space="preserve"> JFES-SEDI-015 </t>
  </si>
  <si>
    <t>RELATÓRIO FOTOGRAFICO E RESULTADOS DOS TESTES</t>
  </si>
  <si>
    <t>UND</t>
  </si>
  <si>
    <t xml:space="preserve"> 1.7 </t>
  </si>
  <si>
    <t xml:space="preserve"> JFES-CANT-004 </t>
  </si>
  <si>
    <t>MONTAGEM DE BANDEJA APARALIXO METÁLICA</t>
  </si>
  <si>
    <t>M</t>
  </si>
  <si>
    <t xml:space="preserve"> 1.8 </t>
  </si>
  <si>
    <t xml:space="preserve"> 012087 </t>
  </si>
  <si>
    <t>BANDEJA APARA-LIXO METALICO 2,50m C/BARRA/PORCA</t>
  </si>
  <si>
    <t>LOC.UN/MES</t>
  </si>
  <si>
    <t xml:space="preserve"> 2 </t>
  </si>
  <si>
    <t>DEMOLIÇÕES E RETIRADAS</t>
  </si>
  <si>
    <t xml:space="preserve"> 2.1 </t>
  </si>
  <si>
    <t xml:space="preserve"> JFES-REV-008A  (ADAPTADA DE IOPES 010208) </t>
  </si>
  <si>
    <t>REMOÇÃO DE REBOCO EM ÁREAS DE FACHADA AFETADAS - SERVIÇO EM ALTURA</t>
  </si>
  <si>
    <t xml:space="preserve"> 2.2 </t>
  </si>
  <si>
    <t xml:space="preserve"> JFES-REV-008 (Adaptada IOPES 010208) </t>
  </si>
  <si>
    <t>REMOÇÃO DE REBOCO EM ÁREAS DE FACHADA AFETADAS</t>
  </si>
  <si>
    <t xml:space="preserve"> 2.3 </t>
  </si>
  <si>
    <t xml:space="preserve"> JFES-REV-015 </t>
  </si>
  <si>
    <t>RETIRADA REVESTIMENTO CERAMICO EM FACHADA, SEM REAPROVEITAMENTO - SERVIÇO EM ALTURA</t>
  </si>
  <si>
    <t xml:space="preserve"> 2.4 </t>
  </si>
  <si>
    <t xml:space="preserve"> JFES-REV-019 </t>
  </si>
  <si>
    <t>REMOÇÃO DE REVESTIMENTO CERÂMICO EM FACHADA COM REAPROVEITAMENTO- ACESSO BAIXO</t>
  </si>
  <si>
    <t xml:space="preserve"> 2.5 </t>
  </si>
  <si>
    <t xml:space="preserve"> JFES-REV-005 (Adaptada SBC 22082) </t>
  </si>
  <si>
    <t>REMOÇÃO DE REJUNTE BEGE EM FACHADAS DE REVESTIMENTO CERÂMICO - SERVIÇO EM ALTURA</t>
  </si>
  <si>
    <t xml:space="preserve"> 2.6 </t>
  </si>
  <si>
    <t xml:space="preserve"> JFES-REV-034 </t>
  </si>
  <si>
    <t>REMOÇÃO DE REJUNTE CINZA EM FACHADAS DE REVESTIMENTO CERÂMICO - SEVIÇO EM ALTURA</t>
  </si>
  <si>
    <t xml:space="preserve"> 2.7 </t>
  </si>
  <si>
    <t xml:space="preserve"> JFES-REV-020 </t>
  </si>
  <si>
    <t>REMOÇÃO DE REJUNTE BEGE EM FACHADAS DE REVESTIMENTO CERÂMICO - ACESSO BAIXO</t>
  </si>
  <si>
    <t xml:space="preserve"> 2.8 </t>
  </si>
  <si>
    <t xml:space="preserve"> JFES-REV-035 </t>
  </si>
  <si>
    <t>REMOÇÃO DE REJUNTE CINZA EM FACHADAS DE REVESTIMENTO CERÂMICO - ACESSO BAIXO</t>
  </si>
  <si>
    <t xml:space="preserve"> 2.9 </t>
  </si>
  <si>
    <t xml:space="preserve"> JFES-REV-027 </t>
  </si>
  <si>
    <t>REMOÇÃO DE JUNTAS DE MOVIMENTAÇÃO EM FACHADAS DE REVESTIMENTO CERÂMICO - SERVIÇO EM ALTURA</t>
  </si>
  <si>
    <t xml:space="preserve"> 2.10 </t>
  </si>
  <si>
    <t xml:space="preserve"> JFES-REV-028 </t>
  </si>
  <si>
    <t>REMOÇÃO DE JUNTAS DE MOVIMENTAÇÃO EM FACHADAS DE REVESTIMENTO CERÂMICO - ACESSO BAIXO</t>
  </si>
  <si>
    <t xml:space="preserve"> 2.11 </t>
  </si>
  <si>
    <t xml:space="preserve"> JFES-REV-029 </t>
  </si>
  <si>
    <t>ABERTURA DE JUNTAS DE DESSOLIDARIZAÇÃO EM FACHADAS DE REVESTIMENTO CERÂMICO - SERVIÇO EM ALTURA</t>
  </si>
  <si>
    <t xml:space="preserve"> 3 </t>
  </si>
  <si>
    <t>REVESTIMENTO EXTERNO</t>
  </si>
  <si>
    <t xml:space="preserve"> 3.1 </t>
  </si>
  <si>
    <t xml:space="preserve"> JFES-REV-010 (ADAPTADA SINAPI 87899) </t>
  </si>
  <si>
    <t>CHAPISCO APLICADO EM ALVENARIA (COM PRESENÇA DE VÃOS) E ESTRUTURAS DE CONCRETO DE FACHADA, COM ROLO PARA TEXTURA ACRÍLICA.  ARGAMASSA TRAÇO 1:4 E EMULSÃO POLIMÉRICA (ADESIVO) COM PREPARO MANUAL. AF_10/2022 - SERVIÇO EM ALTURA</t>
  </si>
  <si>
    <t xml:space="preserve"> 3.2 </t>
  </si>
  <si>
    <t xml:space="preserve"> JFES-REV-024 (ADAPTADA SINAPI 87899) </t>
  </si>
  <si>
    <t>CHAPISCO APLICADO EM ALVENARIA (COM PRESENÇA DE VÃOS) E ESTRUTURAS DE CONCRETO DE FACHADA, COM ROLO PARA TEXTURA ACRÍLICA. ARGAMASSA TRAÇO 1:4 E EMULSÃO POLIMÉRICA (ADESIVO) COM PREPARO MANUAL. AF_10/2022 - ACESSO BAIXO</t>
  </si>
  <si>
    <t xml:space="preserve"> 3.3 </t>
  </si>
  <si>
    <t xml:space="preserve"> JFES-REV-011 (ADAPTADA SINAPI 87794) </t>
  </si>
  <si>
    <t>EMBOÇO OU MASSA ÚNICA EM ARGAMASSA TRAÇO 1:2:8, PREPARO MANUAL, APLICADA MANUALMENTE EM PANOS CEGOS DE FACHADA (SEM PRESENÇA DE VÃOS), ESPESSURA DE 25 MM. AF_09/2022 - SERVIÇO EM ALTURA</t>
  </si>
  <si>
    <t xml:space="preserve"> 3.4 </t>
  </si>
  <si>
    <t xml:space="preserve"> JFES-REV-025 (ADAPTADA SINAPI 87794) </t>
  </si>
  <si>
    <t>EMBOÇO OU MASSA ÚNICA EM ARGAMASSA TRAÇO 1:2:8, PREPARO MANUAL, APLICADA MANUALMENTE EM PANOS CEGOS DE FACHADA (SEM PRESENÇA DE VÃOS), ESPESSURA DE 25 MM. AF_09/2022 - ACESSO BAIXO</t>
  </si>
  <si>
    <t xml:space="preserve"> 3.5 </t>
  </si>
  <si>
    <t xml:space="preserve"> JFES-REV-009A (ADAPTADA SETOP ED-20754) </t>
  </si>
  <si>
    <t>TELA SOLDADA PARA LIGAÇÃO E PREVENÇÃO DE TRINCA EM ALVENARIA/ESTRUTURA, INCLUSIVE PINOS DE FIXAÇÃO, EXCLUSIVE REBOCO - SERVIÇO EM ALTURA</t>
  </si>
  <si>
    <t xml:space="preserve"> 3.6 </t>
  </si>
  <si>
    <t xml:space="preserve"> JFES-REV-014 </t>
  </si>
  <si>
    <t>ASSENTAMENTO DE CERÂMICA 10X10  COM ARGAMASSA COLANTE AC-III, MARCA DE REFERÊNCIA QUARTZOLITE, EXCLUSIVE CERÂMICA (serviço em altura)</t>
  </si>
  <si>
    <t xml:space="preserve"> 3.7 </t>
  </si>
  <si>
    <t xml:space="preserve"> JFES-REV-036 </t>
  </si>
  <si>
    <t>ASSENTAMENTO DE CERÂMICA 10X10  COM ARGAMASSA COLANTE AC-III, MARCA DE REFERÊNCIA QUARTZOLITE, INCLUSIVE CERÂMICA (serviço em altura)</t>
  </si>
  <si>
    <t xml:space="preserve"> 3.8 </t>
  </si>
  <si>
    <t xml:space="preserve"> JFES-REV-026 (ADAPTADA DE SINAPI 87244) </t>
  </si>
  <si>
    <t>ASSENTAMENTO DE CERÂMICA 10X10 COM ARGAMASSA COLANTE AC-III, MARCA DE REFERÊNCIA QUARTZOLITE, INCLUSIVE CERÂMICA - ACESSO BAIXO</t>
  </si>
  <si>
    <t xml:space="preserve"> 3.9 </t>
  </si>
  <si>
    <t xml:space="preserve"> JFES-REV-018 </t>
  </si>
  <si>
    <t>REJUNTAMENTO DE REVESTIMENTO CERÂMICO EM FACHADA UTILIZANDO REJUNTE CIMENTÍCIO FLEXÍVEL TIPO II, COR AREIA- SERVIÇO EM ALTURA  (adaptada de IOPES 130226)</t>
  </si>
  <si>
    <t xml:space="preserve"> 3.10 </t>
  </si>
  <si>
    <t xml:space="preserve"> JFES-REV-021 </t>
  </si>
  <si>
    <t>REJUNTAMENTO DE REVESTIMENTO CERÂMICO EM FACHADA UTILIZANDO REJUNTE CIMENTÍCIO FLEXÍVEL TIPO II, COR CINZA - ACESSO BAIXO  (adaptada de IOPES 130226)</t>
  </si>
  <si>
    <t xml:space="preserve"> 3.11 </t>
  </si>
  <si>
    <t xml:space="preserve"> JFES-REV-022 </t>
  </si>
  <si>
    <t>REJUNTAMENTO DE REVESTIMENTO CERÂMICO EM FACHADA UTILIZANDO REJUNTE CIMENTÍCIO FLEXÍVEL TIPO II, COR CINZA- SERVIÇO EM ALTURA  (adaptada de IOPES 130226)</t>
  </si>
  <si>
    <t xml:space="preserve"> 3.12 </t>
  </si>
  <si>
    <t xml:space="preserve"> JFES-REV-023 </t>
  </si>
  <si>
    <t>REJUNTAMENTO DE REVESTIMENTO CERÂMICO EM FACHADA UTILIZANDO REJUNTE CIMENTÍCIO FLEXÍVEL TIPO II, COR CINZA- ACESSO BAIXO  (adaptada de IOPES 130226)</t>
  </si>
  <si>
    <t xml:space="preserve"> 3.13 </t>
  </si>
  <si>
    <t xml:space="preserve"> JFES-REV-037 </t>
  </si>
  <si>
    <t>PREENCHIMENTO DE JUNTA DE MOVIMENTAÇÃO COM SELANTE MONOCOMPONENTE A BASE DE POLIURETANO DE BAIXO MÓDULO, COR BEGE, INCLUSIVE DELIMITADOR DE PROFUNDIDADE (TIPO TARUCEL)- SERVIÇO EM ALTURA</t>
  </si>
  <si>
    <t xml:space="preserve"> 3.14 </t>
  </si>
  <si>
    <t xml:space="preserve"> JFES-REV-038 </t>
  </si>
  <si>
    <t>PREENCHIMENTO DE JUNTA DE MOVIMENTAÇÃO COM SELANTE MONOCOMPONENTE A BASE DE POLIURETANO DE BAIXO MÓDULO, COR BEGE, INCLUSIVE DELIMITADOR DE PROFUNDIDADE (TIPO TARUCEL)- ACESSO BAIXO</t>
  </si>
  <si>
    <t xml:space="preserve"> 3.15 </t>
  </si>
  <si>
    <t xml:space="preserve"> JFES-REV-030 </t>
  </si>
  <si>
    <t>PREENCHIMENTO DE JUNTA DE MOVIMENTAÇÃO COM SELANTE MONOCOMPONENTE A BASE DE POLIURETANO DE BAIXO MÓDULO, COR CINZA, INCLUSIVE DELIMITADOR DE PROFUNDIDADE (TIPO TARUCEL)- SERVIÇO EM ALTURA</t>
  </si>
  <si>
    <t xml:space="preserve"> 3.16 </t>
  </si>
  <si>
    <t xml:space="preserve"> JFES-REV-031 </t>
  </si>
  <si>
    <t>PREENCHIMENTO DE JUNTA DE MOVIMENTAÇÃO COM SELANTE MONOCOMPONENTE A BASE DE POLIURETANO DE BAIXO MÓDULO, COR CINZA, INCLUSIVE DELIMITADOR DE PROFUNDIDADE (TIPO TARUCEL)- ACESSO BAIXO</t>
  </si>
  <si>
    <t xml:space="preserve"> 3.17 </t>
  </si>
  <si>
    <t xml:space="preserve"> JFES-REV-033 </t>
  </si>
  <si>
    <t>PREENCHIMENTO DE JUNTA DE DESSOLIDARIZAÇÃO COM SELANTE MONOCOMPONENTE A BASE DE POLIURETANO DE BAIXO MÓDULO, COR BEGE, INCLUSIVE DELIMITADOR DE PROFUNDIDADE (TIPO TARUCEL)- SERVIÇO EM ALTURA</t>
  </si>
  <si>
    <t xml:space="preserve"> 3.18 </t>
  </si>
  <si>
    <t xml:space="preserve"> JFES-REV-032 </t>
  </si>
  <si>
    <t>PREENCHIMENTO DE JUNTA DE DESSOLIDARIZAÇÃO COM SELANTE MONOCOMPONENTE A BASE DE POLIURETANO DE BAIXO MÓDULO, COR CINZA, INCLUSIVE DELIMITADOR DE PROFUNDIDADE (TIPO TARUCEL)- SERVIÇO EM ALTURA</t>
  </si>
  <si>
    <t xml:space="preserve"> 3.19 </t>
  </si>
  <si>
    <t xml:space="preserve"> JFES-PINT-017 (ADAPTADA SINAPI 102489) </t>
  </si>
  <si>
    <t>APLICAÇÃO DE HIDROFUGANTE A BASE DE SILANO-SILOXANO, INCOLOR,SOBRE AS FACHADAS CERÂMICAS, CONFORME ESPECIFICAÇÕES TÉCNICAS</t>
  </si>
  <si>
    <t xml:space="preserve"> 4 </t>
  </si>
  <si>
    <t>PINTURA EM METAL</t>
  </si>
  <si>
    <t xml:space="preserve"> 4.1 </t>
  </si>
  <si>
    <t xml:space="preserve"> JFES-PINT-016 </t>
  </si>
  <si>
    <t>TRATAMENTO DE SUPERFÍCIE METÁLICA, CONFORME ESPECIFICAÇÕES, INCLUSIVE LIXAMENTO - SERVIÇO EM ALTURA</t>
  </si>
  <si>
    <t xml:space="preserve"> 4.2 </t>
  </si>
  <si>
    <t xml:space="preserve"> JFES-PINT-018 </t>
  </si>
  <si>
    <t>ESQUEMA DE PINTURA BASE EPOXI, EM SUPERFÍCIE METÁLICA, CONFORME ESPECIFICAÇÕES TÉCNICAS - SERVIÇO EM ALTURA</t>
  </si>
  <si>
    <t xml:space="preserve"> 5 </t>
  </si>
  <si>
    <t>ESQUADRIAS</t>
  </si>
  <si>
    <t xml:space="preserve"> 5.1 </t>
  </si>
  <si>
    <t xml:space="preserve"> JFES-ESQ-012 </t>
  </si>
  <si>
    <t>VEDACAO DE CAIXILHO DE ALUMINIO COM SILICONE RESIST INTEMPÉRIES</t>
  </si>
  <si>
    <t xml:space="preserve"> 6 </t>
  </si>
  <si>
    <t>LIMPEZA DE FACHADAS POR HIDROJATEAMENTO</t>
  </si>
  <si>
    <t xml:space="preserve"> 6.1 </t>
  </si>
  <si>
    <t xml:space="preserve"> JFES-LIMP-006 </t>
  </si>
  <si>
    <t>LIMPEZA POR HIDROJATEAMENTO E PRODUTOS DETERGENTES E NEUTROS, EM FACHADA CERÂMICA</t>
  </si>
  <si>
    <t xml:space="preserve"> 6.2 </t>
  </si>
  <si>
    <t xml:space="preserve"> JFES-LIMP-007 </t>
  </si>
  <si>
    <t>LIMPEZA POR HIDROJATEAMENTO E PRODUTOS DETERGENTES E NEUTROS, EM FACHADA VIDROS</t>
  </si>
  <si>
    <t xml:space="preserve"> 6.3 </t>
  </si>
  <si>
    <t xml:space="preserve"> JFES-LIMP-008 </t>
  </si>
  <si>
    <t>LIMPEZA POR HIDROJATEAMENTO E PRODUTOS DETERGENTES E NEUTROS, EM ACM</t>
  </si>
  <si>
    <t xml:space="preserve"> 6.4 </t>
  </si>
  <si>
    <t xml:space="preserve"> JFES-LIMP-009 </t>
  </si>
  <si>
    <t>LIMPEZA POR HIDROJATEAMENTO E PRODUTOS DETERGENTES E NEUTROS, EM BRISES DE ALUMÍNIO</t>
  </si>
  <si>
    <t xml:space="preserve"> 7 </t>
  </si>
  <si>
    <t>ADMNISTRAÇÃO LOCAL</t>
  </si>
  <si>
    <t xml:space="preserve"> 7.1 </t>
  </si>
  <si>
    <t xml:space="preserve"> 93572 </t>
  </si>
  <si>
    <t>ENCARREGADO GERAL DE OBRAS COM ENCARGOS COMPLEMENTARES</t>
  </si>
  <si>
    <t>MES</t>
  </si>
  <si>
    <t xml:space="preserve"> 8 </t>
  </si>
  <si>
    <t>LIMPEZA</t>
  </si>
  <si>
    <t xml:space="preserve"> 8.1 </t>
  </si>
  <si>
    <t xml:space="preserve"> JFES-SERG-001 </t>
  </si>
  <si>
    <t>ÍNDICE DE PREÇO PARA REMOÇÃO DE ENTULHO DECORRENTE DA EXECUÇÃO DE OBRAS (CLASSE A CONAMA - NBR 10.004 - CLASSE II-B), INCLUINDO ALUGUEL DA CAÇAMBA, CARGA, TRANSPORTE E DESCARGA EM ÁREA LICENCIADA - (Adaptada IOPES 030304)</t>
  </si>
  <si>
    <t>m³</t>
  </si>
  <si>
    <t>Total Geral</t>
  </si>
  <si>
    <t>Total do BDI</t>
  </si>
  <si>
    <t>Total sem BDI</t>
  </si>
  <si>
    <t>H</t>
  </si>
  <si>
    <t>Mão de Obra</t>
  </si>
  <si>
    <t>VIDRACEIRO (HORISTA)</t>
  </si>
  <si>
    <t xml:space="preserve"> 00010489 </t>
  </si>
  <si>
    <t>Insumo</t>
  </si>
  <si>
    <t>Material</t>
  </si>
  <si>
    <t>ALIMENTACAO - HORISTA (COLETADO CAIXA - ENCARGOS COMPLEMENTARES)</t>
  </si>
  <si>
    <t xml:space="preserve"> 00037370 </t>
  </si>
  <si>
    <t>TRANSPORTE - HORISTA (COLETADO CAIXA - ENCARGOS COMPLEMENTARES)</t>
  </si>
  <si>
    <t xml:space="preserve"> 00037371 </t>
  </si>
  <si>
    <t>SEGURO - HORISTA (COLETADO CAIXA - ENCARGOS COMPLEMENTARES)</t>
  </si>
  <si>
    <t xml:space="preserve"> 00037373 </t>
  </si>
  <si>
    <t>FERRAMENTAS - FAMILIA PEDREIRO - HORISTA (ENCARGOS COMPLEMENTARES - COLETADO CAIXA)</t>
  </si>
  <si>
    <t xml:space="preserve"> 00043465 </t>
  </si>
  <si>
    <t>EXAMES - HORISTA (COLETADO CAIXA - ENCARGOS COMPLEMENTARES)</t>
  </si>
  <si>
    <t xml:space="preserve"> 00037372 </t>
  </si>
  <si>
    <t>EPI - FAMILIA PEDREIRO - HORISTA (ENCARGOS COMPLEMENTARES - COLETADO CAIXA)</t>
  </si>
  <si>
    <t xml:space="preserve"> 00043489 </t>
  </si>
  <si>
    <t>Livro SINAPI: Cálculos e Parâmetros</t>
  </si>
  <si>
    <t>CURSO DE CAPACITAÇÃO PARA VIDRACEIRO (ENCARGOS COMPLEMENTARES) - HORISTA</t>
  </si>
  <si>
    <t xml:space="preserve"> 95387 </t>
  </si>
  <si>
    <t>Composição Auxiliar</t>
  </si>
  <si>
    <t>VIDRACEIRO COM ENCARGOS COMPLEMENTARES</t>
  </si>
  <si>
    <t xml:space="preserve"> 88325 </t>
  </si>
  <si>
    <t>Composição</t>
  </si>
  <si>
    <t>Tipo</t>
  </si>
  <si>
    <t>SERVENTE COM ENCARGOS COMPLEMENTARES</t>
  </si>
  <si>
    <t xml:space="preserve"> 88316 </t>
  </si>
  <si>
    <t>MXKM</t>
  </si>
  <si>
    <t>Transporte de Materiais dentro do Canteiro de Obras</t>
  </si>
  <si>
    <t>TRANSPORTE HORIZONTAL MANUAL, DE TUBO DE AÇO CARBONO LEVE OU MÉDIO, PRETO OU GALVANIZADO, COM DIÂMETRO MAIOR QUE 32 MM E MENOR OU IGUAL A 65 MM (UNIDADE: MXKM). AF_07/2019</t>
  </si>
  <si>
    <t xml:space="preserve"> 100251 </t>
  </si>
  <si>
    <t>EPI - FAMILIA SERVENTE - HORISTA (ENCARGOS COMPLEMENTARES - COLETADO CAIXA)</t>
  </si>
  <si>
    <t xml:space="preserve"> 00043491 </t>
  </si>
  <si>
    <t>FERRAMENTAS - FAMILIA SERVENTE - HORISTA (ENCARGOS COMPLEMENTARES - COLETADO CAIXA)</t>
  </si>
  <si>
    <t xml:space="preserve"> 00043467 </t>
  </si>
  <si>
    <t>SERVENTE DE OBRAS (HORISTA)</t>
  </si>
  <si>
    <t xml:space="preserve"> 00006111 </t>
  </si>
  <si>
    <t>CURSO DE CAPACITAÇÃO PARA SERVENTE (ENCARGOS COMPLEMENTARES) - HORISTA</t>
  </si>
  <si>
    <t xml:space="preserve"> 95378 </t>
  </si>
  <si>
    <t>SEDI - SERVIÇOS DIVERSOS</t>
  </si>
  <si>
    <t>SERVENTE SINAPI COM PERICULOSIDADE E ENCARGOS COMPLEMENTARES - (ADAPTADA DE SINAPI 88309)</t>
  </si>
  <si>
    <t xml:space="preserve"> JFES-MOBR-011 </t>
  </si>
  <si>
    <t>KWH</t>
  </si>
  <si>
    <t>Franquia</t>
  </si>
  <si>
    <t>ENERGIA ELETRICA ATE 2000 KWH INDUSTRIAL, SEM DEMANDA</t>
  </si>
  <si>
    <t xml:space="preserve"> 00002705 </t>
  </si>
  <si>
    <t>CHOR - CUSTOS HORÁRIOS DE MÁQUINAS E EQUIPAMENTOS</t>
  </si>
  <si>
    <t>SERRA CIRCULAR DE BANCADA COM MOTOR ELÉTRICO POTÊNCIA DE 5HP, COM COIFA PARA DISCO 10" - MATERIAIS NA OPERAÇÃO. AF_08/2015</t>
  </si>
  <si>
    <t xml:space="preserve"> 91691 </t>
  </si>
  <si>
    <t>UN</t>
  </si>
  <si>
    <t>SERRA CIRCULAR DE BANCADA COM MOTOR ELETRICO, POTENCIA DE *1600* W, PARA DISCO DE DIAMETRO DE 10" (250 MM)</t>
  </si>
  <si>
    <t xml:space="preserve"> 00014618 </t>
  </si>
  <si>
    <t>SERRA CIRCULAR DE BANCADA COM MOTOR ELÉTRICO POTÊNCIA DE 5HP, COM COIFA PARA DISCO 10" - MANUTENÇÃO. AF_08/2015</t>
  </si>
  <si>
    <t xml:space="preserve"> 91690 </t>
  </si>
  <si>
    <t>SERRA CIRCULAR DE BANCADA COM MOTOR ELÉTRICO POTÊNCIA DE 5HP, COM COIFA PARA DISCO 10" - JUROS. AF_08/2015</t>
  </si>
  <si>
    <t xml:space="preserve"> 91689 </t>
  </si>
  <si>
    <t>SERRA CIRCULAR DE BANCADA COM MOTOR ELÉTRICO POTÊNCIA DE 5HP, COM COIFA PARA DISCO 10" - DEPRECIAÇÃO. AF_08/2015</t>
  </si>
  <si>
    <t xml:space="preserve"> 91688 </t>
  </si>
  <si>
    <t>OPERADOR DE MÁQUINAS E EQUIPAMENTOS COM ENCARGOS COMPLEMENTARES</t>
  </si>
  <si>
    <t xml:space="preserve"> 88297 </t>
  </si>
  <si>
    <t>CHP</t>
  </si>
  <si>
    <t>SERRA CIRCULAR DE BANCADA COM MOTOR ELÉTRICO POTÊNCIA DE 5HP, COM COIFA PARA DISCO 10" - CHP DIURNO. AF_08/2015</t>
  </si>
  <si>
    <t xml:space="preserve"> 91692 </t>
  </si>
  <si>
    <t>CHI</t>
  </si>
  <si>
    <t>SERRA CIRCULAR DE BANCADA COM MOTOR ELÉTRICO POTÊNCIA DE 5HP, COM COIFA PARA DISCO 10" - CHI DIURNO. AF_08/2015</t>
  </si>
  <si>
    <t xml:space="preserve"> 91693 </t>
  </si>
  <si>
    <t>PINTOR (HORISTA)</t>
  </si>
  <si>
    <t xml:space="preserve"> 00004783 </t>
  </si>
  <si>
    <t>FERRAMENTAS - FAMILIA PINTOR - HORISTA (ENCARGOS COMPLEMENTARES - COLETADO CAIXA)</t>
  </si>
  <si>
    <t xml:space="preserve"> 00043466 </t>
  </si>
  <si>
    <t>EPI - FAMILIA PINTOR - HORISTA (ENCARGOS COMPLEMENTARES - COLETADO CAIXA)</t>
  </si>
  <si>
    <t xml:space="preserve"> 00043490 </t>
  </si>
  <si>
    <t>CURSO DE CAPACITAÇÃO PARA PINTOR (ENCARGOS COMPLEMENTARES) - HORISTA</t>
  </si>
  <si>
    <t xml:space="preserve"> 95372 </t>
  </si>
  <si>
    <t>PINT - PINTURAS</t>
  </si>
  <si>
    <t>PINTOR SINAPI COM PERICULOSIDADE E ENCARGOS COMPLEMENTARES - (ADAPTADA SINAPI 88310)</t>
  </si>
  <si>
    <t xml:space="preserve"> JFES-MOBR-002 </t>
  </si>
  <si>
    <t>PEDREIRO (HORISTA)</t>
  </si>
  <si>
    <t xml:space="preserve"> 00004750 </t>
  </si>
  <si>
    <t>CURSO DE CAPACITAÇÃO PARA PEDREIRO (ENCARGOS COMPLEMENTARES) - HORISTA</t>
  </si>
  <si>
    <t xml:space="preserve"> 95371 </t>
  </si>
  <si>
    <t>PEDREIRO SINAPI COM PERICULOSIDADE E ENCARGOS COMPLEMENTARES - (ADAPTADA DE SINAPI 88309)</t>
  </si>
  <si>
    <t xml:space="preserve"> JFES-MOBR-003 </t>
  </si>
  <si>
    <t>PEDREIRO COM ENCARGOS COMPLEMENTARES</t>
  </si>
  <si>
    <t xml:space="preserve"> 88309 </t>
  </si>
  <si>
    <t>FERRAMENTAS - FAMILIA OPERADOR ESCAVADEIRA - HORISTA (ENCARGOS COMPLEMENTARES - COLETADO CAIXA)</t>
  </si>
  <si>
    <t xml:space="preserve"> 00043464 </t>
  </si>
  <si>
    <t>EPI - FAMILIA OPERADOR ESCAVADEIRA - HORISTA (ENCARGOS COMPLEMENTARES - COLETADO CAIXA)</t>
  </si>
  <si>
    <t xml:space="preserve"> 00043488 </t>
  </si>
  <si>
    <t>OPERADOR DE MAQUINAS E TRATORES DIVERSOS - TERRAPLANAGEM (HORISTA)</t>
  </si>
  <si>
    <t xml:space="preserve"> 00004230 </t>
  </si>
  <si>
    <t>CURSO DE CAPACITAÇÃO PARA OPERADOR DE MÁQUINAS E EQUIPAMENTOS (ENCARGOS COMPLEMENTARES) - HORISTA</t>
  </si>
  <si>
    <t xml:space="preserve"> 95360 </t>
  </si>
  <si>
    <t>MONTADOR DE ESTRUTURAS METALICAS HORISTA</t>
  </si>
  <si>
    <t xml:space="preserve"> 00044497 </t>
  </si>
  <si>
    <t>CURSO DE CAPACITAÇÃO PARA MONTADOR DE ESTRUTURA METÁLICA (ENCARGOS COMPLEMENTARES) - HORISTA</t>
  </si>
  <si>
    <t xml:space="preserve"> 95344 </t>
  </si>
  <si>
    <t>MONTADOR DE ESTRUTURA METÁLICA COM ENCARGOS COMPLEMENTARES</t>
  </si>
  <si>
    <t xml:space="preserve"> 88278 </t>
  </si>
  <si>
    <t>LAVADORA DE ALTA PRESSAO (LAVA-JATO) PARA AGUA FRIA, PRESSAO DE OPERACAO ENTRE 1400 E 1900 LIB/POL2, VAZAO MAXIMA ENTRE 400 E 700 L/H - MATERIAIS NA OPERAÇÃO. AF_05/2023</t>
  </si>
  <si>
    <t xml:space="preserve"> 99832 </t>
  </si>
  <si>
    <t>Equipamento</t>
  </si>
  <si>
    <t>LAVADORA DE ALTA PRESSAO (LAVA - JATO) PARA AGUA FRIA, PRESSAO DE OPERACAO ENTRE 1400 E 1900 LIB/POL2, VAZAO MAXIMA ENTRE 400 E 700 L/H, POTENCIA DE OPERACAO ENTRE 2,50 E 3,00 CV</t>
  </si>
  <si>
    <t xml:space="preserve"> 00000746 </t>
  </si>
  <si>
    <t>LAVADORA DE ALTA PRESSAO (LAVA-JATO) PARA AGUA FRIA, PRESSAO DE OPERACAO ENTRE 1400 E 1900 LIB/POL2, VAZAO MAXIMA ENTRE 400 E 700 L/H - MANUTENÇÃO. AF_05/2023</t>
  </si>
  <si>
    <t xml:space="preserve"> 99831 </t>
  </si>
  <si>
    <t>LAVADORA DE ALTA PRESSAO (LAVA-JATO) PARA AGUA FRIA, PRESSAO DE OPERACAO ENTRE 1400 E 1900 LIB/POL2, VAZAO MAXIMA ENTRE 400 E 700 L/H - JUROS. AF_05/2023</t>
  </si>
  <si>
    <t xml:space="preserve"> 99830 </t>
  </si>
  <si>
    <t>LAVADORA DE ALTA PRESSAO (LAVA-JATO) PARA AGUA FRIA, PRESSAO DE OPERACAO ENTRE 1400 E 1900 LIB/POL2, VAZAO MAXIMA ENTRE 400 E 700 L/H - DEPRECIAÇÃO. AF_05/2023</t>
  </si>
  <si>
    <t xml:space="preserve"> 99829 </t>
  </si>
  <si>
    <t>LAVADORA DE ALTA PRESSAO (LAVA-JATO) PARA AGUA FRIA, PRESSAO DE OPERACAO ENTRE 1400 E 1900 LIB/POL2, VAZAO MAXIMA ENTRE 400 E 700 L/H - CHP DIURNO. AF_05/2023</t>
  </si>
  <si>
    <t xml:space="preserve"> 99833 </t>
  </si>
  <si>
    <t>FERRAMENTAS - FAMILIA ENGENHEIRO CIVIL - HORISTA (ENCARGOS COMPLEMENTARES - COLETADO CAIXA)</t>
  </si>
  <si>
    <t xml:space="preserve"> 00043462 </t>
  </si>
  <si>
    <t>ENGENHEIRO CIVIL DE OBRA JUNIOR (HORISTA)</t>
  </si>
  <si>
    <t xml:space="preserve"> 00002706 </t>
  </si>
  <si>
    <t>EPI - FAMILIA ENGENHEIRO CIVIL - HORISTA (ENCARGOS COMPLEMENTARES - COLETADO CAIXA)</t>
  </si>
  <si>
    <t xml:space="preserve"> 00043486 </t>
  </si>
  <si>
    <t>CURSO DE CAPACITAÇÃO PARA ENGENHEIRO CIVIL DE OBRA JÚNIOR (ENCARGOS COMPLEMENTARES) - HORISTA</t>
  </si>
  <si>
    <t xml:space="preserve"> 95402 </t>
  </si>
  <si>
    <t>ENGENHEIRO CIVIL DE OBRA JUNIOR COM ENCARGOS COMPLEMENTARES</t>
  </si>
  <si>
    <t xml:space="preserve"> 90777 </t>
  </si>
  <si>
    <t>ENCARREGADO GERAL DE OBRAS (MENSALISTA)</t>
  </si>
  <si>
    <t xml:space="preserve"> 00040818 </t>
  </si>
  <si>
    <t>CURSO DE CAPACITAÇÃO PARA ENCARREGADO GERAL DE OBRAS (ENCARGOS COMPLEMENTARES) - MENSALISTA</t>
  </si>
  <si>
    <t xml:space="preserve"> 95422 </t>
  </si>
  <si>
    <t>CARPINTEIRO DE FORMAS PARA CONCRETO (HORISTA)</t>
  </si>
  <si>
    <t xml:space="preserve"> 00001213 </t>
  </si>
  <si>
    <t>CURSO DE CAPACITAÇÃO PARA CARPINTEIRO DE FÔRMAS (ENCARGOS COMPLEMENTARES) - HORISTA</t>
  </si>
  <si>
    <t xml:space="preserve"> 95330 </t>
  </si>
  <si>
    <t>AJUDANTE DE ESTRUTURAS METALICAS (HORISTA)</t>
  </si>
  <si>
    <t xml:space="preserve"> 00044499 </t>
  </si>
  <si>
    <t>CURSO DE CAPACITAÇÃO PARA AJUDANTE DE ESTRUTURA METÁLICA (ENCARGOS COMPLEMENTARES) - HORISTA</t>
  </si>
  <si>
    <t xml:space="preserve"> 95310 </t>
  </si>
  <si>
    <t>CARPINTEIRO AUXILIAR (HORISTA)</t>
  </si>
  <si>
    <t xml:space="preserve"> 00006117 </t>
  </si>
  <si>
    <t>CURSO DE CAPACITAÇÃO PARA AJUDANTE DE CARPINTEIRO (ENCARGOS COMPLEMENTARES) - HORISTA</t>
  </si>
  <si>
    <t xml:space="preserve"> 95309 </t>
  </si>
  <si>
    <t>FERRAMENTAS - FAMILIA CARPINTEIRO DE FORMAS - HORISTA (ENCARGOS COMPLEMENTARES - COLETADO CAIXA)</t>
  </si>
  <si>
    <t xml:space="preserve"> 00043459 </t>
  </si>
  <si>
    <t>EPI - FAMILIA CARPINTEIRO DE FORMAS - HORISTA (ENCARGOS COMPLEMENTARES - COLETADO CAIXA)</t>
  </si>
  <si>
    <t xml:space="preserve"> 00043483 </t>
  </si>
  <si>
    <t>CARPINTEIRO DE FORMAS COM ENCARGOS COMPLEMENTARES</t>
  </si>
  <si>
    <t xml:space="preserve"> 88262 </t>
  </si>
  <si>
    <t>KG</t>
  </si>
  <si>
    <t>CIMENTO PORTLAND COMPOSTO CP II-32</t>
  </si>
  <si>
    <t xml:space="preserve"> 00001379 </t>
  </si>
  <si>
    <t>AREIA GROSSA - POSTO JAZIDA/FORNECEDOR (RETIRADO NA JAZIDA, SEM TRANSPORTE)</t>
  </si>
  <si>
    <t xml:space="preserve"> 00000367 </t>
  </si>
  <si>
    <t>L</t>
  </si>
  <si>
    <t>ADITIVO ADESIVO LIQUIDO PARA ARGAMASSAS DE REVESTIMENTOS CIMENTICIOS</t>
  </si>
  <si>
    <t xml:space="preserve"> 00007334 </t>
  </si>
  <si>
    <t>Argamassas</t>
  </si>
  <si>
    <t>ARGAMASSA TRAÇO 1:4 (EM VOLUME DE CIMENTO E AREIA GROSSA ÚMIDA) COM ADIÇÃO DE EMULSÃO POLIMÉRICA PARA CHAPISCO ROLADO, PREPARO MANUAL. AF_08/2019</t>
  </si>
  <si>
    <t xml:space="preserve"> 87381 </t>
  </si>
  <si>
    <t>AREIA MEDIA - POSTO JAZIDA/FORNECEDOR (RETIRADO NA JAZIDA, SEM TRANSPORTE)</t>
  </si>
  <si>
    <t xml:space="preserve"> 00000370 </t>
  </si>
  <si>
    <t>CAL HIDRATADA CH-I PARA ARGAMASSAS</t>
  </si>
  <si>
    <t xml:space="preserve"> 00001106 </t>
  </si>
  <si>
    <t>ARGAMASSA TRAÇO 1:2:8 (EM VOLUME DE CIMENTO, CAL E AREIA MÉDIA ÚMIDA) PARA EMBOÇO/MASSA ÚNICA/ASSENTAMENTO DE ALVENARIA DE VEDAÇÃO, PREPARO MANUAL. AF_08/2019</t>
  </si>
  <si>
    <t xml:space="preserve"> 87369 </t>
  </si>
  <si>
    <t>AJUDANTE DE ESTRUTURA METÁLICA COM ENCARGOS COMPLEMENTARES</t>
  </si>
  <si>
    <t xml:space="preserve"> 88240 </t>
  </si>
  <si>
    <t>AJUDANTE DE CARPINTEIRO COM ENCARGOS COMPLEMENTARES</t>
  </si>
  <si>
    <t xml:space="preserve"> 88239 </t>
  </si>
  <si>
    <t>Composições Auxiliares</t>
  </si>
  <si>
    <t>REMOCAO RESIDUOS CLASSE A CONAMA (CACAMBA) CLASSE II B (NBR10004) INCLUSIVE DESTINACAO FINAL</t>
  </si>
  <si>
    <t>IOPES</t>
  </si>
  <si>
    <t xml:space="preserve"> 070114 </t>
  </si>
  <si>
    <t>EXAMES - MENSALISTA (COLETADO CAIXA - ENCARGOS COMPLEMENTARES)</t>
  </si>
  <si>
    <t xml:space="preserve"> 00040863 </t>
  </si>
  <si>
    <t>FERRAMENTAS - FAMILIA ENCARREGADO GERAL - MENSALISTA (ENCARGOS COMPLEMENTARES - COLETADO CAIXA)</t>
  </si>
  <si>
    <t xml:space="preserve"> 00043475 </t>
  </si>
  <si>
    <t>SEGURO - MENSALISTA (COLETADO CAIXA - ENCARGOS COMPLEMENTARES)</t>
  </si>
  <si>
    <t xml:space="preserve"> 00040864 </t>
  </si>
  <si>
    <t>EPI - FAMILIA ENCARREGADO GERAL - MENSALISTA (ENCARGOS COMPLEMENTARES - COLETADO CAIXA)</t>
  </si>
  <si>
    <t xml:space="preserve"> 00043499 </t>
  </si>
  <si>
    <t xml:space="preserve"> JFES-LIMP-009 (adaptada de SINAPI 99820) </t>
  </si>
  <si>
    <t xml:space="preserve"> JFES-LIMP-008 (adaptada de SINAPI 99820) </t>
  </si>
  <si>
    <t xml:space="preserve"> JFES-LIMP-007 (adaptada de SINAPI 99820) </t>
  </si>
  <si>
    <t xml:space="preserve"> JFES-LIMP-006 (adaptada de SINAPI 99814) </t>
  </si>
  <si>
    <t>SILICONE NEUTRO INCOLOR - RESISTENTE A INTEMPÉRIES - DOWSIL 791</t>
  </si>
  <si>
    <t xml:space="preserve"> JFES-INS-ESQ-005 </t>
  </si>
  <si>
    <t>ESQV - ESQUADRIAS/FERRAGENS/VIDROS</t>
  </si>
  <si>
    <t xml:space="preserve"> JFES-ESQ-012(Adaptada de SBC 150616) </t>
  </si>
  <si>
    <t>DILUENTE EPOXI</t>
  </si>
  <si>
    <t xml:space="preserve"> 00005330 </t>
  </si>
  <si>
    <t>TINTA EPOXI CINZA ACABAMENTO WEG WET SURFACE 89 PW ALUMINIO</t>
  </si>
  <si>
    <t xml:space="preserve"> JFES-INS-PINT-006 </t>
  </si>
  <si>
    <t>TINTA EPOXI CINZA FUNDO WEG CVE 355</t>
  </si>
  <si>
    <t xml:space="preserve"> JFES-INS-PINT-017 </t>
  </si>
  <si>
    <t>LIXA EM FOLHA PARA FERRO, NUMERO 150</t>
  </si>
  <si>
    <t xml:space="preserve"> 00003768 </t>
  </si>
  <si>
    <t>IMPERMEABILIZANTE INCOLOR, BASE SILICONE, PARA TRATAMENTO DE FACHADAS, TELHAS, PEDRAS E OUTRAS SUPERFICIES</t>
  </si>
  <si>
    <t xml:space="preserve"> 00000151 </t>
  </si>
  <si>
    <t>TARUGO DELIMITADOR DE PROFUNDIDADE EM ESPUMA DE POLIETILENO DE BAIXA DENSIDADE</t>
  </si>
  <si>
    <t xml:space="preserve"> JFES-INS-REV-004 </t>
  </si>
  <si>
    <t>SELANTE ELASTICO MONOCOMPONENTE A BASE DE POLIURETANO MC-FLEX PU-25 CINZA</t>
  </si>
  <si>
    <t xml:space="preserve"> JFES-INS-REV-007 </t>
  </si>
  <si>
    <t>REVE - REVESTIMENTO E TRATAMENTO DE SUPERFÍCIES</t>
  </si>
  <si>
    <t>SELANTE ELASTICO MONOCOMPONENTE A BASE DE POLIURETANO MC-FLEX PU-25 BEGE</t>
  </si>
  <si>
    <t xml:space="preserve"> JFES-INS-REV-003 </t>
  </si>
  <si>
    <t>REJUNTE QUARTZOLIT CORES DIVERSAS</t>
  </si>
  <si>
    <t xml:space="preserve"> 007039 </t>
  </si>
  <si>
    <t>ARGAMASSA COLANTE TIPO AC III E</t>
  </si>
  <si>
    <t xml:space="preserve"> 00037596 </t>
  </si>
  <si>
    <t>RESVESTIMENTO CERÂMICO 10X10 CONFORME ESPECIFICAÇÕES</t>
  </si>
  <si>
    <t xml:space="preserve"> JFES-INS-REV-008 </t>
  </si>
  <si>
    <t>CENTO</t>
  </si>
  <si>
    <t>PINO DE ACO LISO 1/4 ", HASTE = *36,5* MM (ACAO DIRETA)</t>
  </si>
  <si>
    <t xml:space="preserve"> 00037396 </t>
  </si>
  <si>
    <t>TELA DE ACO SOLDADA GALVANIZADA/ZINCADA PARA ALVENARIA, FIO D = *1,24 MM, MALHA 25 X 25 MM</t>
  </si>
  <si>
    <t xml:space="preserve"> 00037411 </t>
  </si>
  <si>
    <t xml:space="preserve"> JFES-REV-015 (ADAPTADA DE SINAPI 97633) </t>
  </si>
  <si>
    <t>KIT COM 2 BANDEJAS DE PROTECAO ANDAIMES SECUNDARIA APARALIXO 2,5m</t>
  </si>
  <si>
    <t xml:space="preserve"> 033852 </t>
  </si>
  <si>
    <t>INSTALACOES PROVISORIAS</t>
  </si>
  <si>
    <t>PESTANA APARA-LIXO METALICO 2,50m C/BARRA/PORCA</t>
  </si>
  <si>
    <t>ASTU - ASSENTAMENTO DE TUBOS E PECAS</t>
  </si>
  <si>
    <t>SERT - SERVIÇOS TÉCNICOS</t>
  </si>
  <si>
    <t>TELA PLASTICA DE SINALIZACAO LISTADA LARANJA E BRANCO</t>
  </si>
  <si>
    <t xml:space="preserve"> 055109 </t>
  </si>
  <si>
    <t>M2/MES</t>
  </si>
  <si>
    <t>LOCACAO DE ANDAIME METALICO TIPO FACHADEIRO, PECAS COM APROXIMADAMENTE 1,20 M DE LARGURA E 2,0 M DE ALTURA, INCLUINDO DIAGONAIS EM X, BARRAS DE LIGACAO, SAPATAS E DEMAIS ITENS NECESSARIOS A MONTAGEM (NAO INCLUI INSTALACAO)</t>
  </si>
  <si>
    <t xml:space="preserve"> 00020193 </t>
  </si>
  <si>
    <t>Equipamentos de Proteção Coletiva</t>
  </si>
  <si>
    <t>MÊS</t>
  </si>
  <si>
    <t>CADEIRA SUSPENSA MANUAL</t>
  </si>
  <si>
    <t xml:space="preserve"> JFES-INS-EQUI-001 </t>
  </si>
  <si>
    <t>Composições Principais</t>
  </si>
  <si>
    <t>Composições Analíticas com Preço Unitário</t>
  </si>
  <si>
    <t>24,87%</t>
  </si>
  <si>
    <t xml:space="preserve">SINAPI - 02/2025 - Espírito Santo
SBC - 04/2025 - Espírito Santo
IOPES - 01/2025 - Espírito Santo
</t>
  </si>
  <si>
    <t>Encargos Sociais</t>
  </si>
  <si>
    <t>B.D.I.</t>
  </si>
  <si>
    <t>Bancos</t>
  </si>
  <si>
    <r>
      <t xml:space="preserve">JUSTIÇA FEDERAL DE PRIMEIRO GRAU 
</t>
    </r>
    <r>
      <rPr>
        <sz val="12"/>
        <color theme="3"/>
        <rFont val="Arial"/>
        <family val="2"/>
      </rPr>
      <t>SEÇÃO JUDICIÁRIA DO ESPÍRITO SANTO</t>
    </r>
  </si>
  <si>
    <t xml:space="preserve">ANEXO 3 - CÁLCULO DA TAXA DE BENEFÍCIOS E DESPESAS INDIRETA - BDI </t>
  </si>
  <si>
    <t>Em que:</t>
  </si>
  <si>
    <t>G = taxa representativa de Garantias;</t>
  </si>
  <si>
    <t>PV = Preço de Venda;</t>
  </si>
  <si>
    <t>AC = taxa representativa das despesas de rateio da Administração Central;</t>
  </si>
  <si>
    <t>DF = taxa representativa das Despesas Financeiras;</t>
  </si>
  <si>
    <t>CD = Custo Direto;</t>
  </si>
  <si>
    <t>S = taxa representativa de Seguros;</t>
  </si>
  <si>
    <t>L = taxa representativa do Lucro;</t>
  </si>
  <si>
    <t>BDI = Benefício e Despesas Indiretas (lucro e despesas indiretas);</t>
  </si>
  <si>
    <t>R = taxa representativa de Riscos;</t>
  </si>
  <si>
    <t>I = taxa representativa da incidência de Impostos.</t>
  </si>
  <si>
    <t>NOTA: A fórmula adotada para o cálculo do BDI é a desenvolvido pelo Tribunal de Contas da União - TCU, apresentado no âmbito do acórdão TC 2622/2013.</t>
  </si>
  <si>
    <t>PERCENTUAIS DOS COMPONENTES DO BDI SUGERIDOS PELO TCU</t>
  </si>
  <si>
    <t>DESCRIÇÃO</t>
  </si>
  <si>
    <t>1º QUARTIL</t>
  </si>
  <si>
    <t>3º QUARTIL</t>
  </si>
  <si>
    <t>MÉDIO</t>
  </si>
  <si>
    <t>ADOTADO</t>
  </si>
  <si>
    <t>ADMINISTRAÇÃO CENTRAL - LUCRO</t>
  </si>
  <si>
    <t>A. Central</t>
  </si>
  <si>
    <t>Lucro</t>
  </si>
  <si>
    <t xml:space="preserve">CONSTRUÇÃO DE EDIFÍCIOS </t>
  </si>
  <si>
    <t>DESPESAS FINANCEIRAS</t>
  </si>
  <si>
    <t>SEGURO + GARANTIAS</t>
  </si>
  <si>
    <t>RISCOS</t>
  </si>
  <si>
    <t>PERCENTUAL TOTAL DOS TRIBUTOS:</t>
  </si>
  <si>
    <t>ISS</t>
  </si>
  <si>
    <t>PIS</t>
  </si>
  <si>
    <t>CONFINS</t>
  </si>
  <si>
    <t>CPRB (No caso de desoneração da folha de pagamento)</t>
  </si>
  <si>
    <r>
      <t xml:space="preserve">PERCENTUAL DE BDI CALCULADO </t>
    </r>
    <r>
      <rPr>
        <sz val="20"/>
        <color theme="3"/>
        <rFont val="Calibri"/>
        <family val="2"/>
      </rPr>
      <t>=&gt;</t>
    </r>
  </si>
  <si>
    <t>RESUMO</t>
  </si>
  <si>
    <t>DESCRIÇÃO DOS ITENS</t>
  </si>
  <si>
    <t>SG = taxa representativa de Seguros + Garantias</t>
  </si>
  <si>
    <t xml:space="preserve">FÓRMULA:  BDI = (((1+AC+SG+R) X (1+DF) X (1+L)) / (1-I))-1 </t>
  </si>
  <si>
    <t>Observações:</t>
  </si>
  <si>
    <r>
      <t xml:space="preserve">1 -  Os percentuais de PIS e COFINS adotados referem-se a pessoas jurídcas sujeitas ao </t>
    </r>
    <r>
      <rPr>
        <b/>
        <sz val="10"/>
        <rFont val="Arial"/>
        <family val="2"/>
      </rPr>
      <t>regime de incidência cumulativa</t>
    </r>
    <r>
      <rPr>
        <sz val="10"/>
        <rFont val="Arial"/>
        <family val="2"/>
      </rPr>
      <t>. Eventuais ajustes devem ser feitos pelos lictantes de acordo com sua situação tributária.</t>
    </r>
  </si>
  <si>
    <t>2 - Percentual do ISS -  ISS é imposto de competência municipal, consoante art. 156, inciso III, da Constituição Federal. Foi considerada a redução de 20% na base de cálculo, conforme Art.19 da Lei municipal nº 6075/2003 (Vitória/ES). Portanto, considera-se que os materiais correspondem à 20% do valor da contratação.  Logo, o percentual de ISS a ser adotado será de 80% de 5%, que é igual a 4%.</t>
  </si>
  <si>
    <t xml:space="preserve">4 - Para alterar os percentuais adotados para a composição de BDI, utllizar as células de cor </t>
  </si>
  <si>
    <t>5 - Alterar o nome e o CREA/CAU do autor da planilha.</t>
  </si>
  <si>
    <t>ENG. CIVIL DÉBORA RANGEL MACHADO SARDINHA</t>
  </si>
  <si>
    <t>CREA Nº 5.488D/ES</t>
  </si>
  <si>
    <t>Obra</t>
  </si>
  <si>
    <t>Manutenção e limpeza das fachadas da Sede da SJES</t>
  </si>
  <si>
    <t>ANEXO 6 - Cronograma Físico e Financeiro</t>
  </si>
  <si>
    <t>Total Por Etapa</t>
  </si>
  <si>
    <t>30 DIAS</t>
  </si>
  <si>
    <t>60 DIAS</t>
  </si>
  <si>
    <t>90 DIAS</t>
  </si>
  <si>
    <t>120 DIAS</t>
  </si>
  <si>
    <t>150 DIAS</t>
  </si>
  <si>
    <t>180 DIAS</t>
  </si>
  <si>
    <t>SERVIÇOS PRELIMINARES</t>
  </si>
  <si>
    <t>TOTAL</t>
  </si>
  <si>
    <t>Porcentagem</t>
  </si>
  <si>
    <t>Financeiro</t>
  </si>
  <si>
    <t>Porcentagem Acumulado</t>
  </si>
  <si>
    <t>Financeiro Acumulado</t>
  </si>
  <si>
    <t>ENCARGOS SOCIAIS SOBRE A MÃO DE OBRA - NÃO OPTANTES SIMPLES</t>
  </si>
  <si>
    <t>CÓDIGO</t>
  </si>
  <si>
    <t>COM DESONERAÇÃO</t>
  </si>
  <si>
    <t>SEM DESONERAÇÃO</t>
  </si>
  <si>
    <t>HORISTA</t>
  </si>
  <si>
    <t>MENSALISTA</t>
  </si>
  <si>
    <t>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</si>
  <si>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</si>
  <si>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</si>
  <si>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</si>
  <si>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</si>
  <si>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</si>
  <si>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</si>
  <si>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</si>
  <si>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</si>
  <si>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</si>
  <si>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</si>
  <si>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</si>
  <si>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</si>
  <si>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</si>
  <si>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</si>
  <si>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</si>
  <si>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</si>
  <si>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</si>
  <si>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</si>
  <si>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</si>
  <si>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</si>
  <si>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</si>
  <si>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</si>
  <si>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</si>
  <si>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</si>
  <si>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</si>
  <si>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</si>
  <si>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</si>
  <si>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</si>
  <si>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</si>
  <si>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</si>
  <si>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</si>
  <si>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</si>
  <si>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</si>
  <si>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</si>
  <si>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</si>
  <si>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</si>
  <si>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</si>
  <si>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</si>
  <si>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</si>
  <si>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</si>
  <si>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</si>
  <si>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</si>
  <si>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</si>
  <si>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</si>
  <si>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</si>
  <si>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</si>
  <si>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</si>
  <si>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</si>
  <si>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</si>
  <si>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</si>
  <si>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</si>
  <si>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</si>
  <si>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</si>
  <si>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</si>
  <si>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</si>
  <si>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</si>
  <si>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</si>
  <si>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</si>
  <si>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</si>
  <si>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</si>
  <si>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</si>
  <si>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</t>
  </si>
  <si>
    <t>ENCARGOS SOCIAIS SOBRE A MÃO DE OBRA - OPTANTES PELO SIMPLES</t>
  </si>
  <si>
    <t>Observação: Alterar o nome e o Conselho Profissional competente do autor da planilha orçamentária</t>
  </si>
  <si>
    <t>AUTOR(A) DA PLANILHA ORÇAMENTÁRIA ESTIMATIVA
Eng. Civil Débora Rangel Machado Sardinha
CREA 5488-D/ES</t>
  </si>
  <si>
    <t>AUTOR(a) DA PLANILHA REFERENCIAL DE BDI</t>
  </si>
  <si>
    <t>Caso optante pelo SIMPLES, utilizar o Anexo 5.1</t>
  </si>
  <si>
    <t>Destacar somente as colunas que representem a situação da licitante (desonerado ou Não desonerado)</t>
  </si>
  <si>
    <t>Caso não seja optante pelo SIMPLES, utilizar o Anexo 5</t>
  </si>
  <si>
    <t>AUTOR(a) DO CRONOGRAMA FÍSICO-FINANCEIRO</t>
  </si>
  <si>
    <t>Manutenção e Limpeza das fachadas do Edifício Sede</t>
  </si>
  <si>
    <t>Manutenção e Limpeza das Fachadas do Edifício Sede</t>
  </si>
  <si>
    <t>ANEXO 4 - Composições Analíticas com Preço Unitário</t>
  </si>
  <si>
    <t>ANEXO 2 - PLANILHA ORÇAMENTÁRIA ESTIMATIVA</t>
  </si>
  <si>
    <t>Reincidência de Grupo A sobre Grupo B (sem considerar INNS sobre 13º, conforme Lei nº 14.973/2024)</t>
  </si>
  <si>
    <r>
      <rPr>
        <b/>
        <sz val="10"/>
        <color rgb="FFFF0000"/>
        <rFont val="Arial"/>
        <family val="2"/>
      </rPr>
      <t xml:space="preserve">Não Desonerado: </t>
    </r>
    <r>
      <rPr>
        <b/>
        <sz val="10"/>
        <rFont val="Arial"/>
        <family val="2"/>
      </rPr>
      <t xml:space="preserve">
Horista: 116,89%
Mensalista: 72,95%</t>
    </r>
  </si>
  <si>
    <r>
      <rPr>
        <b/>
        <sz val="10"/>
        <color rgb="FFFF0000"/>
        <rFont val="Arial"/>
        <family val="2"/>
      </rPr>
      <t xml:space="preserve">Não Desonerado: </t>
    </r>
    <r>
      <rPr>
        <b/>
        <sz val="10"/>
        <rFont val="Arial"/>
        <family val="1"/>
      </rPr>
      <t xml:space="preserve">
Horista: 116,89%
Mensalista: 72,95%</t>
    </r>
  </si>
  <si>
    <r>
      <rPr>
        <b/>
        <sz val="10"/>
        <color rgb="FFFF0000"/>
        <rFont val="Arial"/>
        <family val="2"/>
      </rPr>
      <t>Não Desonerado</t>
    </r>
    <r>
      <rPr>
        <b/>
        <sz val="10"/>
        <rFont val="Arial"/>
        <family val="1"/>
      </rPr>
      <t>: 
Horista: 116,89%
Mensalista: 72,95%</t>
    </r>
  </si>
  <si>
    <r>
      <t xml:space="preserve">3 - Foi considerada a </t>
    </r>
    <r>
      <rPr>
        <b/>
        <sz val="10"/>
        <color rgb="FFFF0000"/>
        <rFont val="Arial"/>
        <family val="2"/>
      </rPr>
      <t>mão de obra NÃO desonerada</t>
    </r>
    <r>
      <rPr>
        <sz val="10"/>
        <rFont val="Arial"/>
        <family val="2"/>
      </rPr>
      <t xml:space="preserve"> na cotação dos serviços. Caso os licitantes trabalhem no regime de desoneração da folha de pagamentos, deverá ser</t>
    </r>
    <r>
      <rPr>
        <b/>
        <sz val="10"/>
        <color rgb="FFFF0000"/>
        <rFont val="Arial"/>
        <family val="2"/>
      </rPr>
      <t xml:space="preserve"> incluído 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 xml:space="preserve">a planilha de composição do BDI o percentual de </t>
    </r>
    <r>
      <rPr>
        <b/>
        <sz val="10"/>
        <rFont val="Arial"/>
        <family val="2"/>
      </rPr>
      <t>3,60%</t>
    </r>
    <r>
      <rPr>
        <sz val="10"/>
        <rFont val="Arial"/>
        <family val="2"/>
      </rPr>
      <t xml:space="preserve">  referente a Contribuição Previdenciária sobre a Receita Bruta - CPRB, conforme Lei 14.973/2024.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</si>
</sst>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"/>
    <numFmt numFmtId="165" formatCode="&quot;R$&quot;\ #,##0.00"/>
    <numFmt numFmtId="166" formatCode="0.0"/>
  </numFmts>
  <fonts count="42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sz val="14"/>
      <color theme="3"/>
      <name val="Arial"/>
      <family val="2"/>
    </font>
    <font>
      <sz val="12"/>
      <color theme="3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  <font>
      <sz val="20"/>
      <color theme="3"/>
      <name val="Arial"/>
      <family val="2"/>
    </font>
    <font>
      <sz val="20"/>
      <color theme="3"/>
      <name val="Calibri"/>
      <family val="2"/>
    </font>
    <font>
      <b/>
      <sz val="20"/>
      <color theme="3"/>
      <name val="Arial"/>
      <family val="2"/>
    </font>
    <font>
      <sz val="8"/>
      <color theme="3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0D8"/>
      </patternFill>
    </fill>
    <fill>
      <patternFill patternType="solid">
        <fgColor rgb="FFEFEFEF"/>
      </patternFill>
    </fill>
  </fills>
  <borders count="3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CCCCCC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7">
    <xf numFmtId="0" fontId="0" fillId="0" borderId="0"/>
    <xf numFmtId="9" fontId="16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46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 wrapText="1"/>
    </xf>
    <xf numFmtId="0" fontId="11" fillId="9" borderId="8" xfId="0" applyFont="1" applyFill="1" applyBorder="1" applyAlignment="1">
      <alignment horizontal="left" vertical="top" wrapText="1"/>
    </xf>
    <xf numFmtId="0" fontId="12" fillId="10" borderId="9" xfId="0" applyFont="1" applyFill="1" applyBorder="1" applyAlignment="1">
      <alignment horizontal="center" vertical="top" wrapText="1"/>
    </xf>
    <xf numFmtId="0" fontId="10" fillId="16" borderId="0" xfId="0" applyFont="1" applyFill="1" applyAlignment="1">
      <alignment horizontal="center" vertical="top" wrapText="1"/>
    </xf>
    <xf numFmtId="0" fontId="15" fillId="16" borderId="0" xfId="0" applyFont="1" applyFill="1" applyAlignment="1">
      <alignment horizontal="left" vertical="top" wrapText="1"/>
    </xf>
    <xf numFmtId="0" fontId="15" fillId="16" borderId="0" xfId="0" applyFont="1" applyFill="1" applyAlignment="1">
      <alignment horizontal="center" vertical="top" wrapText="1"/>
    </xf>
    <xf numFmtId="0" fontId="11" fillId="15" borderId="12" xfId="0" applyFont="1" applyFill="1" applyBorder="1" applyAlignment="1">
      <alignment horizontal="left" vertical="top" wrapText="1"/>
    </xf>
    <xf numFmtId="4" fontId="15" fillId="16" borderId="0" xfId="0" applyNumberFormat="1" applyFont="1" applyFill="1" applyAlignment="1">
      <alignment horizontal="right" vertical="top" wrapText="1"/>
    </xf>
    <xf numFmtId="0" fontId="15" fillId="16" borderId="0" xfId="0" applyFont="1" applyFill="1" applyAlignment="1">
      <alignment horizontal="right" vertical="top" wrapText="1"/>
    </xf>
    <xf numFmtId="4" fontId="15" fillId="14" borderId="13" xfId="0" applyNumberFormat="1" applyFont="1" applyFill="1" applyBorder="1" applyAlignment="1">
      <alignment horizontal="right" vertical="top" wrapText="1"/>
    </xf>
    <xf numFmtId="164" fontId="15" fillId="14" borderId="13" xfId="0" applyNumberFormat="1" applyFont="1" applyFill="1" applyBorder="1" applyAlignment="1">
      <alignment horizontal="right" vertical="top" wrapText="1"/>
    </xf>
    <xf numFmtId="0" fontId="15" fillId="14" borderId="13" xfId="0" applyFont="1" applyFill="1" applyBorder="1" applyAlignment="1">
      <alignment horizontal="center" vertical="top" wrapText="1"/>
    </xf>
    <xf numFmtId="0" fontId="15" fillId="14" borderId="13" xfId="0" applyFont="1" applyFill="1" applyBorder="1" applyAlignment="1">
      <alignment horizontal="left" vertical="top" wrapText="1"/>
    </xf>
    <xf numFmtId="0" fontId="15" fillId="14" borderId="13" xfId="0" applyFont="1" applyFill="1" applyBorder="1" applyAlignment="1">
      <alignment horizontal="right" vertical="top" wrapText="1"/>
    </xf>
    <xf numFmtId="4" fontId="15" fillId="13" borderId="13" xfId="0" applyNumberFormat="1" applyFont="1" applyFill="1" applyBorder="1" applyAlignment="1">
      <alignment horizontal="right" vertical="top" wrapText="1"/>
    </xf>
    <xf numFmtId="164" fontId="15" fillId="13" borderId="13" xfId="0" applyNumberFormat="1" applyFont="1" applyFill="1" applyBorder="1" applyAlignment="1">
      <alignment horizontal="right" vertical="top" wrapText="1"/>
    </xf>
    <xf numFmtId="0" fontId="15" fillId="13" borderId="13" xfId="0" applyFont="1" applyFill="1" applyBorder="1" applyAlignment="1">
      <alignment horizontal="center" vertical="top" wrapText="1"/>
    </xf>
    <xf numFmtId="0" fontId="15" fillId="13" borderId="13" xfId="0" applyFont="1" applyFill="1" applyBorder="1" applyAlignment="1">
      <alignment horizontal="left" vertical="top" wrapText="1"/>
    </xf>
    <xf numFmtId="0" fontId="15" fillId="13" borderId="13" xfId="0" applyFont="1" applyFill="1" applyBorder="1" applyAlignment="1">
      <alignment horizontal="right" vertical="top" wrapText="1"/>
    </xf>
    <xf numFmtId="4" fontId="11" fillId="15" borderId="13" xfId="0" applyNumberFormat="1" applyFont="1" applyFill="1" applyBorder="1" applyAlignment="1">
      <alignment horizontal="right" vertical="top" wrapText="1"/>
    </xf>
    <xf numFmtId="164" fontId="11" fillId="15" borderId="13" xfId="0" applyNumberFormat="1" applyFont="1" applyFill="1" applyBorder="1" applyAlignment="1">
      <alignment horizontal="right" vertical="top" wrapText="1"/>
    </xf>
    <xf numFmtId="0" fontId="11" fillId="15" borderId="13" xfId="0" applyFont="1" applyFill="1" applyBorder="1" applyAlignment="1">
      <alignment horizontal="center" vertical="top" wrapText="1"/>
    </xf>
    <xf numFmtId="0" fontId="11" fillId="15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right" vertical="top" wrapText="1"/>
    </xf>
    <xf numFmtId="0" fontId="2" fillId="16" borderId="13" xfId="0" applyFont="1" applyFill="1" applyBorder="1" applyAlignment="1">
      <alignment horizontal="right" vertical="top" wrapText="1"/>
    </xf>
    <xf numFmtId="0" fontId="2" fillId="16" borderId="13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left" vertical="top" wrapText="1"/>
    </xf>
    <xf numFmtId="0" fontId="10" fillId="16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left" vertical="top" wrapText="1"/>
    </xf>
    <xf numFmtId="0" fontId="18" fillId="0" borderId="14" xfId="2" applyFont="1" applyBorder="1" applyAlignment="1" applyProtection="1">
      <alignment horizontal="right"/>
      <protection locked="0"/>
    </xf>
    <xf numFmtId="0" fontId="22" fillId="0" borderId="0" xfId="2" applyFont="1"/>
    <xf numFmtId="49" fontId="18" fillId="0" borderId="14" xfId="2" applyNumberFormat="1" applyFont="1" applyBorder="1" applyAlignment="1">
      <alignment horizontal="left" vertical="center" wrapText="1"/>
    </xf>
    <xf numFmtId="0" fontId="22" fillId="0" borderId="18" xfId="2" applyFont="1" applyBorder="1"/>
    <xf numFmtId="49" fontId="21" fillId="0" borderId="14" xfId="2" applyNumberFormat="1" applyFont="1" applyBorder="1" applyAlignment="1">
      <alignment horizontal="left" vertical="center" wrapText="1"/>
    </xf>
    <xf numFmtId="0" fontId="22" fillId="0" borderId="0" xfId="2" applyFont="1" applyAlignment="1">
      <alignment vertical="center"/>
    </xf>
    <xf numFmtId="0" fontId="22" fillId="0" borderId="0" xfId="2" applyFont="1" applyAlignment="1">
      <alignment wrapText="1"/>
    </xf>
    <xf numFmtId="0" fontId="22" fillId="0" borderId="18" xfId="2" applyFont="1" applyBorder="1" applyAlignment="1">
      <alignment wrapText="1"/>
    </xf>
    <xf numFmtId="0" fontId="22" fillId="18" borderId="0" xfId="2" applyFont="1" applyFill="1"/>
    <xf numFmtId="0" fontId="25" fillId="0" borderId="14" xfId="2" applyFont="1" applyBorder="1" applyAlignment="1">
      <alignment horizontal="center" vertical="center"/>
    </xf>
    <xf numFmtId="0" fontId="26" fillId="0" borderId="0" xfId="2" applyFont="1"/>
    <xf numFmtId="0" fontId="24" fillId="19" borderId="14" xfId="2" applyFont="1" applyFill="1" applyBorder="1" applyAlignment="1">
      <alignment horizontal="left" vertical="center"/>
    </xf>
    <xf numFmtId="0" fontId="24" fillId="19" borderId="14" xfId="2" applyFont="1" applyFill="1" applyBorder="1" applyAlignment="1">
      <alignment horizontal="center" vertical="center"/>
    </xf>
    <xf numFmtId="0" fontId="21" fillId="20" borderId="14" xfId="2" applyFont="1" applyFill="1" applyBorder="1" applyAlignment="1">
      <alignment horizontal="left" vertical="center" wrapText="1"/>
    </xf>
    <xf numFmtId="10" fontId="21" fillId="20" borderId="14" xfId="3" applyNumberFormat="1" applyFont="1" applyFill="1" applyBorder="1" applyAlignment="1">
      <alignment horizontal="center" vertical="center"/>
    </xf>
    <xf numFmtId="10" fontId="18" fillId="21" borderId="14" xfId="3" applyNumberFormat="1" applyFont="1" applyFill="1" applyBorder="1" applyAlignment="1" applyProtection="1">
      <alignment horizontal="center" vertical="center"/>
      <protection locked="0"/>
    </xf>
    <xf numFmtId="10" fontId="22" fillId="21" borderId="14" xfId="3" applyNumberFormat="1" applyFont="1" applyFill="1" applyBorder="1" applyAlignment="1" applyProtection="1">
      <alignment horizontal="center" vertical="center"/>
      <protection locked="0"/>
    </xf>
    <xf numFmtId="0" fontId="21" fillId="19" borderId="14" xfId="2" applyFont="1" applyFill="1" applyBorder="1" applyAlignment="1">
      <alignment horizontal="justify" vertical="center" wrapText="1"/>
    </xf>
    <xf numFmtId="0" fontId="24" fillId="20" borderId="14" xfId="2" applyFont="1" applyFill="1" applyBorder="1" applyAlignment="1">
      <alignment horizontal="left" vertical="center"/>
    </xf>
    <xf numFmtId="10" fontId="22" fillId="0" borderId="0" xfId="2" applyNumberFormat="1" applyFont="1"/>
    <xf numFmtId="0" fontId="21" fillId="19" borderId="14" xfId="2" applyFont="1" applyFill="1" applyBorder="1" applyAlignment="1">
      <alignment horizontal="left" vertical="center"/>
    </xf>
    <xf numFmtId="0" fontId="27" fillId="18" borderId="0" xfId="2" applyFont="1" applyFill="1" applyAlignment="1">
      <alignment horizontal="center" vertical="center"/>
    </xf>
    <xf numFmtId="10" fontId="21" fillId="18" borderId="0" xfId="3" applyNumberFormat="1" applyFont="1" applyFill="1" applyAlignment="1">
      <alignment vertical="center"/>
    </xf>
    <xf numFmtId="0" fontId="18" fillId="18" borderId="0" xfId="2" applyFont="1" applyFill="1" applyAlignment="1">
      <alignment vertical="center"/>
    </xf>
    <xf numFmtId="10" fontId="22" fillId="0" borderId="0" xfId="2" applyNumberFormat="1" applyFont="1" applyAlignment="1">
      <alignment horizontal="center" vertical="center"/>
    </xf>
    <xf numFmtId="0" fontId="20" fillId="18" borderId="0" xfId="2" applyFont="1" applyFill="1" applyAlignment="1">
      <alignment horizontal="left" vertical="center" wrapText="1"/>
    </xf>
    <xf numFmtId="0" fontId="24" fillId="18" borderId="0" xfId="2" applyFont="1" applyFill="1" applyAlignment="1">
      <alignment wrapText="1"/>
    </xf>
    <xf numFmtId="0" fontId="22" fillId="21" borderId="14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" fillId="23" borderId="0" xfId="0" applyFont="1" applyFill="1" applyAlignment="1">
      <alignment horizontal="left" wrapText="1"/>
    </xf>
    <xf numFmtId="0" fontId="10" fillId="23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2" fillId="23" borderId="13" xfId="0" applyFont="1" applyFill="1" applyBorder="1" applyAlignment="1">
      <alignment horizontal="left" vertical="top" wrapText="1"/>
    </xf>
    <xf numFmtId="0" fontId="2" fillId="23" borderId="13" xfId="0" applyFont="1" applyFill="1" applyBorder="1" applyAlignment="1">
      <alignment horizontal="right" vertical="top" wrapText="1"/>
    </xf>
    <xf numFmtId="0" fontId="6" fillId="24" borderId="13" xfId="0" applyFont="1" applyFill="1" applyBorder="1" applyAlignment="1">
      <alignment horizontal="left" vertical="top" wrapText="1"/>
    </xf>
    <xf numFmtId="4" fontId="6" fillId="24" borderId="13" xfId="0" applyNumberFormat="1" applyFont="1" applyFill="1" applyBorder="1" applyAlignment="1">
      <alignment horizontal="right" vertical="top" wrapText="1"/>
    </xf>
    <xf numFmtId="165" fontId="36" fillId="24" borderId="13" xfId="0" applyNumberFormat="1" applyFont="1" applyFill="1" applyBorder="1" applyAlignment="1">
      <alignment horizontal="right" vertical="top" wrapText="1"/>
    </xf>
    <xf numFmtId="0" fontId="36" fillId="24" borderId="13" xfId="0" applyFont="1" applyFill="1" applyBorder="1" applyAlignment="1">
      <alignment horizontal="right" vertical="top" wrapText="1"/>
    </xf>
    <xf numFmtId="165" fontId="0" fillId="0" borderId="0" xfId="0" applyNumberFormat="1"/>
    <xf numFmtId="0" fontId="6" fillId="24" borderId="0" xfId="0" applyFont="1" applyFill="1" applyBorder="1" applyAlignment="1">
      <alignment horizontal="left" vertical="top" wrapText="1"/>
    </xf>
    <xf numFmtId="4" fontId="6" fillId="24" borderId="0" xfId="0" applyNumberFormat="1" applyFont="1" applyFill="1" applyBorder="1" applyAlignment="1">
      <alignment horizontal="right" vertical="top" wrapText="1"/>
    </xf>
    <xf numFmtId="165" fontId="6" fillId="24" borderId="0" xfId="0" applyNumberFormat="1" applyFont="1" applyFill="1" applyBorder="1" applyAlignment="1">
      <alignment horizontal="right" vertical="top" wrapText="1"/>
    </xf>
    <xf numFmtId="0" fontId="6" fillId="24" borderId="0" xfId="0" applyFont="1" applyFill="1" applyAlignment="1">
      <alignment horizontal="left" vertical="top" wrapText="1"/>
    </xf>
    <xf numFmtId="0" fontId="6" fillId="24" borderId="0" xfId="0" applyFont="1" applyFill="1" applyAlignment="1">
      <alignment horizontal="right" wrapText="1"/>
    </xf>
    <xf numFmtId="4" fontId="6" fillId="24" borderId="0" xfId="0" applyNumberFormat="1" applyFont="1" applyFill="1" applyAlignment="1">
      <alignment horizontal="right" wrapText="1"/>
    </xf>
    <xf numFmtId="9" fontId="10" fillId="23" borderId="0" xfId="1" applyFont="1" applyFill="1" applyAlignment="1">
      <alignment horizontal="center" vertical="top" wrapText="1"/>
    </xf>
    <xf numFmtId="10" fontId="10" fillId="23" borderId="0" xfId="1" applyNumberFormat="1" applyFont="1" applyFill="1" applyAlignment="1">
      <alignment horizontal="right" vertical="top" wrapText="1"/>
    </xf>
    <xf numFmtId="10" fontId="0" fillId="0" borderId="0" xfId="0" applyNumberFormat="1"/>
    <xf numFmtId="165" fontId="22" fillId="23" borderId="0" xfId="0" applyNumberFormat="1" applyFont="1" applyFill="1" applyAlignment="1">
      <alignment horizontal="right" vertical="top" wrapText="1"/>
    </xf>
    <xf numFmtId="10" fontId="10" fillId="23" borderId="0" xfId="0" applyNumberFormat="1" applyFont="1" applyFill="1" applyAlignment="1">
      <alignment horizontal="right" vertical="top" wrapText="1"/>
    </xf>
    <xf numFmtId="0" fontId="15" fillId="23" borderId="0" xfId="0" applyFont="1" applyFill="1" applyAlignment="1">
      <alignment horizontal="center" vertical="top" wrapText="1"/>
    </xf>
    <xf numFmtId="0" fontId="10" fillId="23" borderId="0" xfId="0" applyFont="1" applyFill="1" applyAlignment="1">
      <alignment horizontal="center" vertical="top" wrapText="1"/>
    </xf>
    <xf numFmtId="49" fontId="34" fillId="0" borderId="0" xfId="2" applyNumberFormat="1" applyFont="1" applyAlignment="1">
      <alignment vertical="center" wrapText="1"/>
    </xf>
    <xf numFmtId="49" fontId="34" fillId="0" borderId="0" xfId="2" applyNumberFormat="1" applyFont="1" applyAlignment="1" applyProtection="1">
      <alignment vertical="center"/>
      <protection locked="0"/>
    </xf>
    <xf numFmtId="0" fontId="1" fillId="0" borderId="0" xfId="4"/>
    <xf numFmtId="0" fontId="38" fillId="0" borderId="25" xfId="4" applyFont="1" applyBorder="1"/>
    <xf numFmtId="0" fontId="38" fillId="0" borderId="25" xfId="4" applyFont="1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25" xfId="4" applyBorder="1" applyAlignment="1">
      <alignment vertical="center"/>
    </xf>
    <xf numFmtId="10" fontId="34" fillId="0" borderId="25" xfId="5" applyNumberFormat="1" applyFont="1" applyBorder="1" applyAlignment="1">
      <alignment horizontal="center" vertical="center"/>
    </xf>
    <xf numFmtId="0" fontId="17" fillId="0" borderId="25" xfId="4" applyFont="1" applyBorder="1" applyAlignment="1">
      <alignment vertical="center"/>
    </xf>
    <xf numFmtId="10" fontId="38" fillId="0" borderId="25" xfId="4" applyNumberFormat="1" applyFont="1" applyBorder="1" applyAlignment="1">
      <alignment horizontal="center" vertical="center"/>
    </xf>
    <xf numFmtId="0" fontId="1" fillId="0" borderId="25" xfId="4" applyBorder="1"/>
    <xf numFmtId="10" fontId="34" fillId="0" borderId="25" xfId="5" applyNumberFormat="1" applyFont="1" applyFill="1" applyBorder="1" applyAlignment="1">
      <alignment horizontal="center" vertical="center"/>
    </xf>
    <xf numFmtId="0" fontId="17" fillId="0" borderId="0" xfId="4" applyFont="1"/>
    <xf numFmtId="0" fontId="1" fillId="0" borderId="25" xfId="4" applyBorder="1" applyAlignment="1">
      <alignment wrapText="1"/>
    </xf>
    <xf numFmtId="10" fontId="38" fillId="0" borderId="25" xfId="4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10" fontId="38" fillId="25" borderId="28" xfId="4" applyNumberFormat="1" applyFont="1" applyFill="1" applyBorder="1"/>
    <xf numFmtId="0" fontId="1" fillId="0" borderId="0" xfId="4" applyAlignment="1">
      <alignment vertical="center"/>
    </xf>
    <xf numFmtId="10" fontId="38" fillId="25" borderId="28" xfId="4" applyNumberFormat="1" applyFont="1" applyFill="1" applyBorder="1" applyAlignment="1">
      <alignment horizontal="center" vertical="center"/>
    </xf>
    <xf numFmtId="0" fontId="2" fillId="23" borderId="0" xfId="0" applyFont="1" applyFill="1" applyAlignment="1">
      <alignment horizontal="left" vertical="top" wrapText="1"/>
    </xf>
    <xf numFmtId="4" fontId="6" fillId="24" borderId="13" xfId="0" applyNumberFormat="1" applyFont="1" applyFill="1" applyBorder="1" applyAlignment="1">
      <alignment horizontal="right" vertical="center" wrapText="1"/>
    </xf>
    <xf numFmtId="4" fontId="11" fillId="27" borderId="13" xfId="0" applyNumberFormat="1" applyFont="1" applyFill="1" applyBorder="1" applyAlignment="1">
      <alignment horizontal="right" vertical="center" wrapText="1"/>
    </xf>
    <xf numFmtId="4" fontId="11" fillId="27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3" xfId="0" applyFont="1" applyFill="1" applyBorder="1" applyAlignment="1">
      <alignment horizontal="right" vertical="center" wrapText="1"/>
    </xf>
    <xf numFmtId="0" fontId="8" fillId="7" borderId="6" xfId="0" applyFont="1" applyFill="1" applyBorder="1" applyAlignment="1">
      <alignment horizontal="right" vertical="center" wrapText="1"/>
    </xf>
    <xf numFmtId="4" fontId="9" fillId="8" borderId="7" xfId="0" applyNumberFormat="1" applyFont="1" applyFill="1" applyBorder="1" applyAlignment="1">
      <alignment horizontal="right" vertical="center" wrapText="1"/>
    </xf>
    <xf numFmtId="4" fontId="14" fillId="12" borderId="11" xfId="0" applyNumberFormat="1" applyFont="1" applyFill="1" applyBorder="1" applyAlignment="1">
      <alignment horizontal="right" vertical="center" wrapText="1"/>
    </xf>
    <xf numFmtId="0" fontId="2" fillId="16" borderId="0" xfId="0" applyFont="1" applyFill="1" applyAlignment="1">
      <alignment horizontal="right" vertical="center" wrapText="1"/>
    </xf>
    <xf numFmtId="0" fontId="10" fillId="16" borderId="0" xfId="0" applyFont="1" applyFill="1" applyAlignment="1">
      <alignment horizontal="right" vertical="center" wrapText="1"/>
    </xf>
    <xf numFmtId="0" fontId="15" fillId="16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166" fontId="5" fillId="4" borderId="3" xfId="0" applyNumberFormat="1" applyFont="1" applyFill="1" applyBorder="1" applyAlignment="1">
      <alignment horizontal="right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166" fontId="13" fillId="11" borderId="10" xfId="0" applyNumberFormat="1" applyFont="1" applyFill="1" applyBorder="1" applyAlignment="1">
      <alignment horizontal="right" vertical="center" wrapText="1"/>
    </xf>
    <xf numFmtId="166" fontId="15" fillId="16" borderId="0" xfId="0" applyNumberFormat="1" applyFont="1" applyFill="1" applyAlignment="1">
      <alignment horizontal="center" vertical="center" wrapText="1"/>
    </xf>
    <xf numFmtId="166" fontId="10" fillId="16" borderId="0" xfId="0" applyNumberFormat="1" applyFont="1" applyFill="1" applyAlignment="1">
      <alignment horizontal="center" vertical="center" wrapText="1"/>
    </xf>
    <xf numFmtId="166" fontId="0" fillId="0" borderId="0" xfId="0" applyNumberFormat="1" applyAlignment="1">
      <alignment vertical="center"/>
    </xf>
    <xf numFmtId="4" fontId="6" fillId="8" borderId="7" xfId="0" applyNumberFormat="1" applyFont="1" applyFill="1" applyBorder="1" applyAlignment="1">
      <alignment horizontal="right" vertical="center" wrapText="1"/>
    </xf>
    <xf numFmtId="0" fontId="32" fillId="23" borderId="0" xfId="0" applyFont="1" applyFill="1" applyAlignment="1" applyProtection="1">
      <alignment horizontal="right" vertical="top" wrapText="1"/>
      <protection locked="0"/>
    </xf>
    <xf numFmtId="4" fontId="15" fillId="28" borderId="13" xfId="0" applyNumberFormat="1" applyFont="1" applyFill="1" applyBorder="1" applyAlignment="1" applyProtection="1">
      <alignment horizontal="right" vertical="top" wrapText="1"/>
      <protection locked="0"/>
    </xf>
    <xf numFmtId="4" fontId="0" fillId="0" borderId="0" xfId="0" applyNumberFormat="1"/>
    <xf numFmtId="4" fontId="22" fillId="0" borderId="0" xfId="6" applyNumberFormat="1" applyAlignment="1">
      <alignment vertical="top"/>
    </xf>
    <xf numFmtId="4" fontId="11" fillId="12" borderId="11" xfId="0" applyNumberFormat="1" applyFont="1" applyFill="1" applyBorder="1" applyAlignment="1">
      <alignment horizontal="right" vertical="center" wrapText="1"/>
    </xf>
    <xf numFmtId="0" fontId="17" fillId="0" borderId="24" xfId="4" applyFont="1" applyBorder="1" applyAlignment="1">
      <alignment horizontal="center" vertical="center"/>
    </xf>
    <xf numFmtId="0" fontId="39" fillId="0" borderId="0" xfId="6" applyFont="1" applyAlignment="1">
      <alignment vertical="center"/>
    </xf>
    <xf numFmtId="0" fontId="39" fillId="0" borderId="0" xfId="0" applyFont="1"/>
    <xf numFmtId="0" fontId="39" fillId="0" borderId="0" xfId="4" applyFont="1"/>
    <xf numFmtId="0" fontId="38" fillId="0" borderId="26" xfId="4" applyFont="1" applyBorder="1"/>
    <xf numFmtId="0" fontId="38" fillId="0" borderId="26" xfId="4" applyFont="1" applyBorder="1" applyAlignment="1">
      <alignment horizontal="center" vertical="center"/>
    </xf>
    <xf numFmtId="10" fontId="34" fillId="0" borderId="26" xfId="5" applyNumberFormat="1" applyFont="1" applyBorder="1" applyAlignment="1">
      <alignment horizontal="center" vertical="center"/>
    </xf>
    <xf numFmtId="10" fontId="38" fillId="0" borderId="26" xfId="4" applyNumberFormat="1" applyFont="1" applyBorder="1" applyAlignment="1">
      <alignment horizontal="center" vertical="center"/>
    </xf>
    <xf numFmtId="0" fontId="34" fillId="0" borderId="26" xfId="4" applyFont="1" applyBorder="1"/>
    <xf numFmtId="10" fontId="34" fillId="0" borderId="26" xfId="5" applyNumberFormat="1" applyFont="1" applyFill="1" applyBorder="1" applyAlignment="1">
      <alignment horizontal="center" vertical="center"/>
    </xf>
    <xf numFmtId="10" fontId="38" fillId="0" borderId="26" xfId="4" applyNumberFormat="1" applyFont="1" applyBorder="1" applyAlignment="1">
      <alignment vertical="center"/>
    </xf>
    <xf numFmtId="10" fontId="38" fillId="25" borderId="29" xfId="4" applyNumberFormat="1" applyFont="1" applyFill="1" applyBorder="1"/>
    <xf numFmtId="0" fontId="34" fillId="0" borderId="26" xfId="4" applyFont="1" applyBorder="1" applyAlignment="1">
      <alignment horizontal="center" vertical="center"/>
    </xf>
    <xf numFmtId="10" fontId="38" fillId="25" borderId="29" xfId="4" applyNumberFormat="1" applyFont="1" applyFill="1" applyBorder="1" applyAlignment="1">
      <alignment horizontal="center" vertical="center"/>
    </xf>
    <xf numFmtId="0" fontId="2" fillId="16" borderId="0" xfId="0" applyFont="1" applyFill="1" applyAlignment="1">
      <alignment horizontal="left" vertical="top" wrapText="1"/>
    </xf>
    <xf numFmtId="0" fontId="11" fillId="9" borderId="8" xfId="0" applyFont="1" applyFill="1" applyBorder="1" applyAlignment="1">
      <alignment horizontal="left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40" fillId="0" borderId="25" xfId="4" applyFont="1" applyBorder="1"/>
    <xf numFmtId="0" fontId="40" fillId="0" borderId="25" xfId="4" applyFont="1" applyBorder="1" applyAlignment="1">
      <alignment horizontal="center" vertical="center"/>
    </xf>
    <xf numFmtId="10" fontId="41" fillId="0" borderId="25" xfId="5" applyNumberFormat="1" applyFont="1" applyBorder="1" applyAlignment="1">
      <alignment horizontal="center" vertical="center"/>
    </xf>
    <xf numFmtId="10" fontId="40" fillId="0" borderId="25" xfId="4" applyNumberFormat="1" applyFont="1" applyBorder="1" applyAlignment="1">
      <alignment horizontal="center" vertical="center"/>
    </xf>
    <xf numFmtId="10" fontId="41" fillId="0" borderId="25" xfId="5" applyNumberFormat="1" applyFont="1" applyFill="1" applyBorder="1" applyAlignment="1">
      <alignment horizontal="center" vertical="center"/>
    </xf>
    <xf numFmtId="0" fontId="41" fillId="0" borderId="25" xfId="4" applyFont="1" applyBorder="1"/>
    <xf numFmtId="10" fontId="38" fillId="0" borderId="25" xfId="5" applyNumberFormat="1" applyFont="1" applyFill="1" applyBorder="1" applyAlignment="1">
      <alignment horizontal="center" vertical="center"/>
    </xf>
    <xf numFmtId="0" fontId="0" fillId="0" borderId="25" xfId="4" applyFont="1" applyBorder="1" applyAlignment="1">
      <alignment wrapText="1"/>
    </xf>
    <xf numFmtId="10" fontId="40" fillId="0" borderId="25" xfId="4" applyNumberFormat="1" applyFont="1" applyBorder="1" applyAlignment="1">
      <alignment vertical="center"/>
    </xf>
    <xf numFmtId="10" fontId="40" fillId="25" borderId="28" xfId="4" applyNumberFormat="1" applyFont="1" applyFill="1" applyBorder="1"/>
    <xf numFmtId="0" fontId="41" fillId="0" borderId="25" xfId="4" applyFont="1" applyBorder="1" applyAlignment="1">
      <alignment horizontal="center" vertical="center"/>
    </xf>
    <xf numFmtId="10" fontId="40" fillId="25" borderId="28" xfId="4" applyNumberFormat="1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top" wrapText="1"/>
    </xf>
    <xf numFmtId="0" fontId="0" fillId="0" borderId="0" xfId="0"/>
    <xf numFmtId="0" fontId="2" fillId="16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right" vertical="center" wrapText="1"/>
    </xf>
    <xf numFmtId="0" fontId="10" fillId="16" borderId="0" xfId="0" applyFont="1" applyFill="1" applyAlignment="1">
      <alignment horizontal="left" vertical="top" wrapText="1"/>
    </xf>
    <xf numFmtId="10" fontId="10" fillId="16" borderId="0" xfId="0" applyNumberFormat="1" applyFont="1" applyFill="1" applyAlignment="1">
      <alignment horizontal="right" vertical="center" wrapText="1"/>
    </xf>
    <xf numFmtId="0" fontId="2" fillId="16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" fillId="16" borderId="0" xfId="0" applyFont="1" applyFill="1" applyAlignment="1">
      <alignment horizontal="right" vertical="top" wrapText="1"/>
    </xf>
    <xf numFmtId="4" fontId="10" fillId="23" borderId="0" xfId="0" applyNumberFormat="1" applyFont="1" applyFill="1" applyAlignment="1">
      <alignment horizontal="right" vertical="center" wrapText="1"/>
    </xf>
    <xf numFmtId="0" fontId="10" fillId="23" borderId="0" xfId="0" applyFont="1" applyFill="1" applyAlignment="1">
      <alignment horizontal="right" vertical="center" wrapText="1"/>
    </xf>
    <xf numFmtId="0" fontId="32" fillId="16" borderId="0" xfId="0" applyFont="1" applyFill="1" applyAlignment="1">
      <alignment horizontal="right" vertical="top" wrapText="1"/>
    </xf>
    <xf numFmtId="0" fontId="22" fillId="0" borderId="0" xfId="2" applyFont="1" applyAlignment="1">
      <alignment horizontal="left" vertical="center"/>
    </xf>
    <xf numFmtId="49" fontId="34" fillId="0" borderId="0" xfId="2" applyNumberFormat="1" applyFont="1" applyAlignment="1">
      <alignment horizontal="center" vertical="center" wrapText="1"/>
    </xf>
    <xf numFmtId="49" fontId="34" fillId="0" borderId="0" xfId="2" applyNumberFormat="1" applyFont="1" applyAlignment="1" applyProtection="1">
      <alignment horizontal="center" vertical="center"/>
      <protection locked="0"/>
    </xf>
    <xf numFmtId="49" fontId="35" fillId="0" borderId="0" xfId="2" applyNumberFormat="1" applyFont="1" applyAlignment="1">
      <alignment horizontal="center" vertical="center"/>
    </xf>
    <xf numFmtId="0" fontId="21" fillId="0" borderId="14" xfId="2" applyFont="1" applyBorder="1" applyAlignment="1">
      <alignment horizontal="right" vertical="center" wrapText="1"/>
    </xf>
    <xf numFmtId="10" fontId="21" fillId="0" borderId="14" xfId="3" applyNumberFormat="1" applyFont="1" applyBorder="1" applyAlignment="1">
      <alignment horizontal="center" vertical="center"/>
    </xf>
    <xf numFmtId="0" fontId="21" fillId="0" borderId="14" xfId="2" applyFont="1" applyBorder="1" applyAlignment="1">
      <alignment horizontal="right" vertical="center"/>
    </xf>
    <xf numFmtId="0" fontId="21" fillId="0" borderId="0" xfId="2" applyFont="1" applyAlignment="1">
      <alignment horizontal="right" vertical="center" wrapText="1"/>
    </xf>
    <xf numFmtId="0" fontId="20" fillId="17" borderId="14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8" fillId="22" borderId="16" xfId="2" applyFont="1" applyFill="1" applyBorder="1" applyAlignment="1">
      <alignment horizontal="center" vertical="center" wrapText="1"/>
    </xf>
    <xf numFmtId="0" fontId="28" fillId="22" borderId="15" xfId="2" applyFont="1" applyFill="1" applyBorder="1" applyAlignment="1">
      <alignment horizontal="center" vertical="center" wrapText="1"/>
    </xf>
    <xf numFmtId="0" fontId="28" fillId="22" borderId="17" xfId="2" applyFont="1" applyFill="1" applyBorder="1" applyAlignment="1">
      <alignment horizontal="center" vertical="center" wrapText="1"/>
    </xf>
    <xf numFmtId="10" fontId="30" fillId="22" borderId="14" xfId="3" applyNumberFormat="1" applyFont="1" applyFill="1" applyBorder="1" applyAlignment="1">
      <alignment horizontal="center" vertical="center"/>
    </xf>
    <xf numFmtId="0" fontId="31" fillId="18" borderId="0" xfId="2" applyFont="1" applyFill="1" applyAlignment="1">
      <alignment horizontal="right"/>
    </xf>
    <xf numFmtId="0" fontId="25" fillId="17" borderId="14" xfId="2" applyFont="1" applyFill="1" applyBorder="1" applyAlignment="1">
      <alignment horizontal="center" vertical="center"/>
    </xf>
    <xf numFmtId="0" fontId="18" fillId="0" borderId="14" xfId="2" applyFont="1" applyBorder="1" applyAlignment="1">
      <alignment horizontal="right" vertical="center"/>
    </xf>
    <xf numFmtId="0" fontId="18" fillId="0" borderId="14" xfId="2" applyFont="1" applyBorder="1" applyAlignment="1">
      <alignment horizontal="center" vertical="center"/>
    </xf>
    <xf numFmtId="10" fontId="21" fillId="19" borderId="14" xfId="3" applyNumberFormat="1" applyFont="1" applyFill="1" applyBorder="1" applyAlignment="1">
      <alignment horizontal="center" vertical="center"/>
    </xf>
    <xf numFmtId="10" fontId="18" fillId="21" borderId="14" xfId="2" applyNumberFormat="1" applyFont="1" applyFill="1" applyBorder="1" applyAlignment="1" applyProtection="1">
      <alignment horizontal="center" vertical="center"/>
      <protection locked="0"/>
    </xf>
    <xf numFmtId="10" fontId="21" fillId="20" borderId="14" xfId="3" applyNumberFormat="1" applyFont="1" applyFill="1" applyBorder="1" applyAlignment="1">
      <alignment horizontal="center" vertical="center"/>
    </xf>
    <xf numFmtId="10" fontId="18" fillId="20" borderId="14" xfId="2" applyNumberFormat="1" applyFont="1" applyFill="1" applyBorder="1" applyAlignment="1">
      <alignment horizontal="center" vertical="center"/>
    </xf>
    <xf numFmtId="0" fontId="18" fillId="20" borderId="14" xfId="2" applyFont="1" applyFill="1" applyBorder="1" applyAlignment="1">
      <alignment horizontal="center" vertical="center"/>
    </xf>
    <xf numFmtId="0" fontId="18" fillId="21" borderId="14" xfId="2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21" fillId="0" borderId="0" xfId="2" applyFont="1"/>
    <xf numFmtId="0" fontId="19" fillId="0" borderId="14" xfId="2" applyFont="1" applyBorder="1" applyAlignment="1" applyProtection="1">
      <alignment horizontal="center" vertical="center" wrapText="1"/>
      <protection locked="0"/>
    </xf>
    <xf numFmtId="0" fontId="21" fillId="0" borderId="14" xfId="2" applyFont="1" applyBorder="1" applyAlignment="1" applyProtection="1">
      <alignment horizontal="center" vertical="center" wrapText="1"/>
      <protection locked="0"/>
    </xf>
    <xf numFmtId="0" fontId="23" fillId="17" borderId="14" xfId="2" applyFont="1" applyFill="1" applyBorder="1" applyAlignment="1">
      <alignment horizontal="center" vertical="center"/>
    </xf>
    <xf numFmtId="0" fontId="21" fillId="0" borderId="15" xfId="2" applyFont="1" applyBorder="1" applyAlignment="1">
      <alignment horizontal="left" vertical="center"/>
    </xf>
    <xf numFmtId="49" fontId="18" fillId="0" borderId="16" xfId="2" applyNumberFormat="1" applyFont="1" applyBorder="1" applyAlignment="1">
      <alignment horizontal="left" vertical="center" wrapText="1"/>
    </xf>
    <xf numFmtId="49" fontId="18" fillId="0" borderId="15" xfId="2" applyNumberFormat="1" applyFont="1" applyBorder="1" applyAlignment="1">
      <alignment horizontal="left" vertical="center" wrapText="1"/>
    </xf>
    <xf numFmtId="49" fontId="21" fillId="0" borderId="16" xfId="2" applyNumberFormat="1" applyFont="1" applyBorder="1" applyAlignment="1">
      <alignment horizontal="left" vertical="center" wrapText="1"/>
    </xf>
    <xf numFmtId="49" fontId="21" fillId="0" borderId="15" xfId="2" applyNumberFormat="1" applyFont="1" applyBorder="1" applyAlignment="1">
      <alignment horizontal="left" vertical="center" wrapText="1"/>
    </xf>
    <xf numFmtId="49" fontId="21" fillId="0" borderId="17" xfId="2" applyNumberFormat="1" applyFont="1" applyBorder="1" applyAlignment="1">
      <alignment horizontal="left" vertical="center" wrapText="1"/>
    </xf>
    <xf numFmtId="0" fontId="24" fillId="0" borderId="16" xfId="2" applyFont="1" applyBorder="1" applyAlignment="1">
      <alignment horizontal="left" vertical="center" wrapText="1"/>
    </xf>
    <xf numFmtId="0" fontId="24" fillId="0" borderId="15" xfId="2" applyFont="1" applyBorder="1" applyAlignment="1">
      <alignment horizontal="left" vertical="center" wrapText="1"/>
    </xf>
    <xf numFmtId="0" fontId="24" fillId="0" borderId="17" xfId="2" applyFont="1" applyBorder="1" applyAlignment="1">
      <alignment horizontal="left" vertical="center" wrapText="1"/>
    </xf>
    <xf numFmtId="0" fontId="2" fillId="16" borderId="0" xfId="0" applyFont="1" applyFill="1" applyAlignment="1">
      <alignment horizontal="center" wrapText="1"/>
    </xf>
    <xf numFmtId="0" fontId="2" fillId="16" borderId="0" xfId="0" applyFont="1" applyFill="1" applyAlignment="1">
      <alignment horizontal="left" vertical="center" wrapText="1"/>
    </xf>
    <xf numFmtId="0" fontId="32" fillId="16" borderId="0" xfId="0" applyFont="1" applyFill="1" applyAlignment="1">
      <alignment horizontal="left" vertical="top" wrapText="1"/>
    </xf>
    <xf numFmtId="0" fontId="2" fillId="16" borderId="13" xfId="0" applyFont="1" applyFill="1" applyBorder="1" applyAlignment="1">
      <alignment horizontal="left" vertical="top" wrapText="1"/>
    </xf>
    <xf numFmtId="0" fontId="11" fillId="15" borderId="13" xfId="0" applyFont="1" applyFill="1" applyBorder="1" applyAlignment="1">
      <alignment horizontal="left" vertical="top" wrapText="1"/>
    </xf>
    <xf numFmtId="0" fontId="15" fillId="14" borderId="13" xfId="0" applyFont="1" applyFill="1" applyBorder="1" applyAlignment="1">
      <alignment horizontal="left" vertical="top" wrapText="1"/>
    </xf>
    <xf numFmtId="0" fontId="15" fillId="16" borderId="0" xfId="0" applyFont="1" applyFill="1" applyAlignment="1">
      <alignment horizontal="right" vertical="top" wrapText="1"/>
    </xf>
    <xf numFmtId="0" fontId="15" fillId="13" borderId="13" xfId="0" applyFont="1" applyFill="1" applyBorder="1" applyAlignment="1">
      <alignment horizontal="left" vertical="top" wrapText="1"/>
    </xf>
    <xf numFmtId="0" fontId="17" fillId="25" borderId="24" xfId="4" applyFont="1" applyFill="1" applyBorder="1" applyAlignment="1">
      <alignment horizontal="center" vertical="center"/>
    </xf>
    <xf numFmtId="0" fontId="17" fillId="25" borderId="25" xfId="4" applyFont="1" applyFill="1" applyBorder="1" applyAlignment="1">
      <alignment horizontal="center" vertical="center"/>
    </xf>
    <xf numFmtId="0" fontId="17" fillId="25" borderId="26" xfId="4" applyFont="1" applyFill="1" applyBorder="1" applyAlignment="1">
      <alignment horizontal="center" vertical="center"/>
    </xf>
    <xf numFmtId="0" fontId="17" fillId="25" borderId="27" xfId="4" applyFont="1" applyFill="1" applyBorder="1" applyAlignment="1">
      <alignment horizontal="center" vertical="center"/>
    </xf>
    <xf numFmtId="0" fontId="17" fillId="25" borderId="28" xfId="4" applyFont="1" applyFill="1" applyBorder="1" applyAlignment="1">
      <alignment horizontal="center" vertical="center"/>
    </xf>
    <xf numFmtId="0" fontId="37" fillId="25" borderId="0" xfId="4" applyFont="1" applyFill="1" applyAlignment="1">
      <alignment horizontal="center"/>
    </xf>
    <xf numFmtId="0" fontId="17" fillId="0" borderId="20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 wrapText="1"/>
    </xf>
    <xf numFmtId="0" fontId="40" fillId="26" borderId="21" xfId="4" applyFont="1" applyFill="1" applyBorder="1" applyAlignment="1">
      <alignment horizontal="center"/>
    </xf>
    <xf numFmtId="0" fontId="38" fillId="26" borderId="22" xfId="4" applyFont="1" applyFill="1" applyBorder="1" applyAlignment="1">
      <alignment horizontal="center"/>
    </xf>
    <xf numFmtId="0" fontId="38" fillId="26" borderId="23" xfId="4" applyFont="1" applyFill="1" applyBorder="1" applyAlignment="1">
      <alignment horizontal="center"/>
    </xf>
    <xf numFmtId="0" fontId="37" fillId="25" borderId="0" xfId="4" applyFont="1" applyFill="1" applyAlignment="1">
      <alignment horizontal="center" vertical="center"/>
    </xf>
    <xf numFmtId="0" fontId="40" fillId="26" borderId="21" xfId="4" applyFont="1" applyFill="1" applyBorder="1" applyAlignment="1">
      <alignment horizontal="center" vertical="center"/>
    </xf>
    <xf numFmtId="0" fontId="38" fillId="26" borderId="21" xfId="4" applyFont="1" applyFill="1" applyBorder="1" applyAlignment="1">
      <alignment horizontal="center" vertical="center"/>
    </xf>
    <xf numFmtId="0" fontId="38" fillId="26" borderId="30" xfId="4" applyFont="1" applyFill="1" applyBorder="1" applyAlignment="1">
      <alignment horizontal="center" vertical="center"/>
    </xf>
    <xf numFmtId="0" fontId="2" fillId="23" borderId="0" xfId="0" applyFont="1" applyFill="1" applyAlignment="1">
      <alignment horizontal="left" wrapText="1"/>
    </xf>
    <xf numFmtId="10" fontId="10" fillId="23" borderId="0" xfId="0" applyNumberFormat="1" applyFont="1" applyFill="1" applyAlignment="1">
      <alignment horizontal="left" vertical="top" wrapText="1"/>
    </xf>
    <xf numFmtId="0" fontId="10" fillId="23" borderId="0" xfId="0" applyFont="1" applyFill="1" applyAlignment="1">
      <alignment horizontal="left" vertical="top" wrapText="1"/>
    </xf>
    <xf numFmtId="0" fontId="32" fillId="23" borderId="0" xfId="0" applyFont="1" applyFill="1" applyAlignment="1">
      <alignment horizontal="left" vertical="top" wrapText="1"/>
    </xf>
    <xf numFmtId="0" fontId="2" fillId="23" borderId="19" xfId="0" applyFont="1" applyFill="1" applyBorder="1" applyAlignment="1">
      <alignment horizontal="center" vertical="center" wrapText="1"/>
    </xf>
    <xf numFmtId="0" fontId="10" fillId="23" borderId="0" xfId="0" applyFont="1" applyFill="1" applyAlignment="1">
      <alignment horizontal="right" vertical="top" wrapText="1"/>
    </xf>
    <xf numFmtId="0" fontId="5" fillId="4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5" borderId="4" xfId="0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9" fontId="6" fillId="24" borderId="13" xfId="1" applyFont="1" applyFill="1" applyBorder="1" applyAlignment="1" applyProtection="1">
      <alignment horizontal="right" vertical="top" wrapText="1"/>
      <protection locked="0"/>
    </xf>
  </cellXfs>
  <cellStyles count="7">
    <cellStyle name="Normal" xfId="0" builtinId="0"/>
    <cellStyle name="Normal 2 2" xfId="2"/>
    <cellStyle name="Normal 3 2 2" xfId="4"/>
    <cellStyle name="Normal 61" xfId="6"/>
    <cellStyle name="Porcentagem" xfId="1" builtinId="5"/>
    <cellStyle name="Porcentagem 2" xfId="3"/>
    <cellStyle name="Porcentagem 2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57150</xdr:rowOff>
    </xdr:from>
    <xdr:to>
      <xdr:col>0</xdr:col>
      <xdr:colOff>2095500</xdr:colOff>
      <xdr:row>0</xdr:row>
      <xdr:rowOff>1026849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40DBA543-DC4C-71CA-D56F-16721FA5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57150"/>
          <a:ext cx="1247775" cy="969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ano\Downloads\10039\ca_arqs\eletrica\e0104500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-m11\publico\WINDOWS\TEMP\B5348E-LM001_R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-a\01-md-2005\EQUIP\MAQUINAS\I0201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a\Receita%20Federal%20-%20RJ\Preg&#227;o%203-2013%20-%20Ag.%20Modelo%20B%20Pirai%20e%20Resende\EDITAL%201-2013-%20ADAPTACAO%20PROJETO%20BASICO%20-%20AGENCIA%20MODELO\ANEXO%20V%20-%20PLANILHA%20DE%20OR&#199;AMENTO%20E%20CRONOGR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inux\comercial\WINDOWS\Desktop\obras\boca%20rio\planilha\WINDOWS\Desktop\obras\camacari\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PRO\OBRAS%20E%20SERVI&#199;OS\VIT&#211;RIA\Aquivo%20Cidade%20Alta\Moderniza&#231;&#227;o%202015\Ar%20condicionado\TR%20e%20or&#231;amento-base\WINDOWS\Desktop\obras\boca%20rio\planilha\WINDOWS\Desktop\obras\camacari\OR&#199;AMEN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STI&#199;A%20FEDERAL\Predio%20Sede%20%20Vitoria%20ES%20-%202009\Justi&#231;a%20Federal%201&#170;%20Instancia\PLANILHA%20OR&#199;AMENTARIA\Or&#231;amento\JFES_Planilha_Orc_Rev02-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EPRO/OBRAS%20E%20SERVI&#199;OS/2.%20VIT&#211;RIA%20-%20SEDE%20B.%20MAR/FACHADAS/Manuten&#231;&#227;o%20e%20limpeza%20fachada%202025/2.%20Licita&#231;&#227;o/C&#243;pia%20de%20Anexo%202%20a%206%20-%20manut%20fachadas%20Sede%20DESONERADO-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ÊNCIA"/>
      <sheetName val="CAPA"/>
      <sheetName val="Controle"/>
      <sheetName val="LOJAS"/>
      <sheetName val="CONDOMINOS"/>
      <sheetName val="QUADROS DE DISTRIBUIÇÃO"/>
      <sheetName val="BARRAMENTO BLINDADO"/>
      <sheetName val="TRANSFORMADORES"/>
      <sheetName val="GERAL ORIGINAL"/>
      <sheetName val="GERAL POR ITENS"/>
      <sheetName val="MOTORES"/>
      <sheetName val="ANTIGO COND"/>
      <sheetName val="ANTIGO GERAL"/>
      <sheetName val="H_MOT"/>
      <sheetName val="C_MOT"/>
    </sheetNames>
    <sheetDataSet>
      <sheetData sheetId="0" refreshError="1">
        <row r="2">
          <cell r="A2" t="str">
            <v>TABELA DE CARGAS – POR TRANSFORMADOR/PBT EM EMERGÊNCIA</v>
          </cell>
        </row>
        <row r="4">
          <cell r="A4" t="str">
            <v>TRANSFORMADOR 1.1 – PBT-1.1 EM EMERGÊNCIA</v>
          </cell>
        </row>
        <row r="6">
          <cell r="A6" t="str">
            <v>FINALIDADE</v>
          </cell>
          <cell r="B6" t="str">
            <v>POT. UNIT. (kW)</v>
          </cell>
          <cell r="C6" t="str">
            <v>POT. UNIT. (CV)</v>
          </cell>
          <cell r="D6" t="str">
            <v>T I P O</v>
          </cell>
          <cell r="E6" t="str">
            <v>POT-M (KW)</v>
          </cell>
          <cell r="F6" t="str">
            <v>FP- M</v>
          </cell>
          <cell r="G6" t="str">
            <v>QTDE.</v>
          </cell>
          <cell r="H6" t="str">
            <v>PÓLOS</v>
          </cell>
          <cell r="I6" t="str">
            <v>F.D.</v>
          </cell>
          <cell r="J6" t="str">
            <v>F.P.</v>
          </cell>
          <cell r="K6" t="str">
            <v>POT. INSTALADA (kW)</v>
          </cell>
          <cell r="L6" t="str">
            <v>POT. INSTALADA (kVA)</v>
          </cell>
          <cell r="M6" t="str">
            <v>POT. DEMANDADA (kW)</v>
          </cell>
          <cell r="N6" t="str">
            <v>POT. DEMANDADA (kVA)</v>
          </cell>
        </row>
        <row r="7">
          <cell r="A7" t="str">
            <v>BARRAMENTO BLINDADO BB1.1/1.3 – ILUMINAÇÃO HALL</v>
          </cell>
          <cell r="B7">
            <v>123.78</v>
          </cell>
          <cell r="E7" t="e">
            <v>#N/A</v>
          </cell>
          <cell r="F7" t="e">
            <v>#N/A</v>
          </cell>
          <cell r="G7">
            <v>1</v>
          </cell>
          <cell r="I7">
            <v>0.71596423332687886</v>
          </cell>
          <cell r="J7">
            <v>0.97999999999999976</v>
          </cell>
          <cell r="K7">
            <v>123.78</v>
          </cell>
          <cell r="L7">
            <v>126.30612244897962</v>
          </cell>
          <cell r="M7">
            <v>88.622052801201065</v>
          </cell>
          <cell r="N7">
            <v>90.430666123674584</v>
          </cell>
        </row>
        <row r="8">
          <cell r="A8" t="str">
            <v>QD-B1-3S</v>
          </cell>
          <cell r="B8">
            <v>140.32509426511928</v>
          </cell>
          <cell r="E8" t="e">
            <v>#N/A</v>
          </cell>
          <cell r="F8" t="e">
            <v>#N/A</v>
          </cell>
          <cell r="G8">
            <v>1</v>
          </cell>
          <cell r="I8">
            <v>1</v>
          </cell>
          <cell r="J8">
            <v>0.77296462798671983</v>
          </cell>
          <cell r="K8">
            <v>140.32509426511928</v>
          </cell>
          <cell r="L8">
            <v>181.54141752982022</v>
          </cell>
          <cell r="M8">
            <v>140.32509426511928</v>
          </cell>
          <cell r="N8">
            <v>181.54141752982022</v>
          </cell>
        </row>
        <row r="9">
          <cell r="A9" t="str">
            <v>NO BREAK</v>
          </cell>
          <cell r="B9">
            <v>30</v>
          </cell>
          <cell r="G9">
            <v>2</v>
          </cell>
          <cell r="I9">
            <v>0.5</v>
          </cell>
          <cell r="J9">
            <v>1</v>
          </cell>
          <cell r="K9">
            <v>60</v>
          </cell>
          <cell r="L9">
            <v>60</v>
          </cell>
          <cell r="M9">
            <v>30</v>
          </cell>
          <cell r="N9">
            <v>30</v>
          </cell>
        </row>
        <row r="10">
          <cell r="A10" t="str">
            <v>TOTAL</v>
          </cell>
          <cell r="I10">
            <v>0.79896043489677604</v>
          </cell>
          <cell r="J10">
            <v>0.85752015197356957</v>
          </cell>
          <cell r="K10">
            <v>324.10509426511931</v>
          </cell>
          <cell r="L10">
            <v>367.84753997879983</v>
          </cell>
          <cell r="M10">
            <v>258.94714706632033</v>
          </cell>
          <cell r="N10">
            <v>301.97208365349479</v>
          </cell>
        </row>
        <row r="12">
          <cell r="A12" t="str">
            <v>RESUMO GERAL:</v>
          </cell>
          <cell r="B12" t="str">
            <v>kW</v>
          </cell>
          <cell r="C12" t="str">
            <v>kVA</v>
          </cell>
        </row>
        <row r="13">
          <cell r="A13" t="str">
            <v>DEMANDAS</v>
          </cell>
          <cell r="B13">
            <v>258.94714706632033</v>
          </cell>
          <cell r="C13">
            <v>301.97208365349479</v>
          </cell>
        </row>
        <row r="14">
          <cell r="A14" t="str">
            <v>RESERVA     (%)</v>
          </cell>
          <cell r="B14">
            <v>0.2</v>
          </cell>
        </row>
        <row r="15">
          <cell r="A15" t="str">
            <v>FATOR DE SIMULTANEIDADE</v>
          </cell>
          <cell r="B15">
            <v>1</v>
          </cell>
        </row>
        <row r="17">
          <cell r="A17" t="str">
            <v xml:space="preserve">DEMANDA FINAL </v>
          </cell>
          <cell r="B17">
            <v>310.73657647958436</v>
          </cell>
          <cell r="C17">
            <v>362.36650038419373</v>
          </cell>
        </row>
        <row r="19">
          <cell r="A19" t="str">
            <v>TENSÃO (V)</v>
          </cell>
          <cell r="B19">
            <v>380</v>
          </cell>
          <cell r="C19" t="str">
            <v>V</v>
          </cell>
        </row>
        <row r="20">
          <cell r="A20" t="str">
            <v>CORRENTE (A)</v>
          </cell>
          <cell r="B20">
            <v>550.55893826872864</v>
          </cell>
          <cell r="C20" t="str">
            <v>A</v>
          </cell>
        </row>
        <row r="21">
          <cell r="A21" t="str">
            <v>DISJUNTOR GERAL</v>
          </cell>
          <cell r="B21">
            <v>2500</v>
          </cell>
          <cell r="C21" t="str">
            <v>A</v>
          </cell>
        </row>
        <row r="23">
          <cell r="A23" t="str">
            <v>TRANSFORMADOR DE 1500KVA</v>
          </cell>
        </row>
        <row r="27">
          <cell r="A27" t="str">
            <v>TRANSFORMADOR 1.2 – PBT-1.2 EM EMERGÊNCIA</v>
          </cell>
        </row>
        <row r="29">
          <cell r="A29" t="str">
            <v>FINALIDADE</v>
          </cell>
          <cell r="B29" t="str">
            <v>POT. UNIT. (kW)</v>
          </cell>
          <cell r="C29" t="str">
            <v>POT. UNIT. (CV)</v>
          </cell>
          <cell r="D29" t="str">
            <v>T I P O</v>
          </cell>
          <cell r="E29" t="str">
            <v>POT-M (KW)</v>
          </cell>
          <cell r="F29" t="str">
            <v>FP- M</v>
          </cell>
          <cell r="G29" t="str">
            <v>QTDE.</v>
          </cell>
          <cell r="H29" t="str">
            <v>PÓLOS</v>
          </cell>
          <cell r="I29" t="str">
            <v>F.D.</v>
          </cell>
          <cell r="J29" t="str">
            <v>F.P.</v>
          </cell>
          <cell r="K29" t="str">
            <v>POT. INSTALADA (kW)</v>
          </cell>
          <cell r="L29" t="str">
            <v>POT. INSTALADA (kVA)</v>
          </cell>
          <cell r="M29" t="str">
            <v>POT. DEMANDADA (kW)</v>
          </cell>
          <cell r="N29" t="str">
            <v>POT. DEMANDADA (kVA)</v>
          </cell>
        </row>
        <row r="30">
          <cell r="A30" t="str">
            <v>ELEVADORES SUBSOLO</v>
          </cell>
          <cell r="B30">
            <v>20</v>
          </cell>
          <cell r="E30" t="e">
            <v>#N/A</v>
          </cell>
          <cell r="F30" t="e">
            <v>#N/A</v>
          </cell>
          <cell r="G30">
            <v>2</v>
          </cell>
          <cell r="I30">
            <v>0</v>
          </cell>
          <cell r="J30">
            <v>0.8</v>
          </cell>
          <cell r="K30">
            <v>40</v>
          </cell>
          <cell r="L30">
            <v>50</v>
          </cell>
          <cell r="M30">
            <v>0</v>
          </cell>
          <cell r="N30">
            <v>0</v>
          </cell>
        </row>
        <row r="31">
          <cell r="A31" t="str">
            <v>ILUMINAÇÃO E COMANDO ELEVADORES SUBSOLO</v>
          </cell>
          <cell r="B31">
            <v>1.3</v>
          </cell>
          <cell r="E31" t="e">
            <v>#N/A</v>
          </cell>
          <cell r="F31" t="e">
            <v>#N/A</v>
          </cell>
          <cell r="G31">
            <v>1</v>
          </cell>
          <cell r="I31">
            <v>0.74</v>
          </cell>
          <cell r="J31">
            <v>0.8</v>
          </cell>
          <cell r="K31">
            <v>1.3</v>
          </cell>
          <cell r="L31">
            <v>1.625</v>
          </cell>
          <cell r="M31">
            <v>0.96199999999999997</v>
          </cell>
          <cell r="N31">
            <v>1.2024999999999999</v>
          </cell>
        </row>
        <row r="32">
          <cell r="A32" t="str">
            <v>ELEVADORES GARAGEM</v>
          </cell>
          <cell r="B32">
            <v>20</v>
          </cell>
          <cell r="E32" t="e">
            <v>#N/A</v>
          </cell>
          <cell r="F32" t="e">
            <v>#N/A</v>
          </cell>
          <cell r="G32">
            <v>2</v>
          </cell>
          <cell r="I32">
            <v>0.74</v>
          </cell>
          <cell r="J32">
            <v>0.8</v>
          </cell>
          <cell r="K32">
            <v>40</v>
          </cell>
          <cell r="L32">
            <v>50</v>
          </cell>
          <cell r="M32">
            <v>29.6</v>
          </cell>
          <cell r="N32">
            <v>37</v>
          </cell>
        </row>
        <row r="33">
          <cell r="A33" t="str">
            <v>ILUMINAÇÃO E COMANDO ELEVADORES GARAGEM</v>
          </cell>
          <cell r="B33">
            <v>1.3</v>
          </cell>
          <cell r="E33" t="e">
            <v>#N/A</v>
          </cell>
          <cell r="F33" t="e">
            <v>#N/A</v>
          </cell>
          <cell r="G33">
            <v>1</v>
          </cell>
          <cell r="I33">
            <v>0</v>
          </cell>
          <cell r="J33">
            <v>0.8</v>
          </cell>
          <cell r="K33">
            <v>1.3</v>
          </cell>
          <cell r="L33">
            <v>1.625</v>
          </cell>
          <cell r="M33">
            <v>0</v>
          </cell>
          <cell r="N33">
            <v>0</v>
          </cell>
        </row>
        <row r="34">
          <cell r="A34" t="str">
            <v>ELEVADORES ZONA BAIXA</v>
          </cell>
          <cell r="B34">
            <v>50</v>
          </cell>
          <cell r="E34" t="e">
            <v>#N/A</v>
          </cell>
          <cell r="F34" t="e">
            <v>#N/A</v>
          </cell>
          <cell r="G34">
            <v>8</v>
          </cell>
          <cell r="I34">
            <v>0.125</v>
          </cell>
          <cell r="J34">
            <v>0.8</v>
          </cell>
          <cell r="K34">
            <v>400</v>
          </cell>
          <cell r="L34">
            <v>500</v>
          </cell>
          <cell r="M34">
            <v>50</v>
          </cell>
          <cell r="N34">
            <v>62.5</v>
          </cell>
        </row>
        <row r="35">
          <cell r="A35" t="str">
            <v>ILUMINAÇÃO E COMANDO ELEVADORES ZONA BAIXA</v>
          </cell>
          <cell r="B35">
            <v>3</v>
          </cell>
          <cell r="E35" t="e">
            <v>#N/A</v>
          </cell>
          <cell r="F35" t="e">
            <v>#N/A</v>
          </cell>
          <cell r="G35">
            <v>1</v>
          </cell>
          <cell r="I35">
            <v>0.1</v>
          </cell>
          <cell r="J35">
            <v>0.8</v>
          </cell>
          <cell r="K35">
            <v>3</v>
          </cell>
          <cell r="L35">
            <v>3.75</v>
          </cell>
          <cell r="M35">
            <v>0.30000000000000004</v>
          </cell>
          <cell r="N35">
            <v>0.375</v>
          </cell>
        </row>
        <row r="36">
          <cell r="A36" t="str">
            <v>QD-B1-3S-AC</v>
          </cell>
          <cell r="B36">
            <v>140.32509426511928</v>
          </cell>
          <cell r="E36" t="e">
            <v>#N/A</v>
          </cell>
          <cell r="F36" t="e">
            <v>#N/A</v>
          </cell>
          <cell r="G36">
            <v>1</v>
          </cell>
          <cell r="I36">
            <v>0</v>
          </cell>
          <cell r="J36">
            <v>0.77296462798671983</v>
          </cell>
          <cell r="K36">
            <v>140.32509426511928</v>
          </cell>
          <cell r="L36">
            <v>181.54141752982022</v>
          </cell>
          <cell r="M36">
            <v>0</v>
          </cell>
          <cell r="N36">
            <v>0</v>
          </cell>
        </row>
        <row r="37">
          <cell r="A37" t="str">
            <v>VENTILAÇÃO</v>
          </cell>
          <cell r="B37">
            <v>0.56488549618320616</v>
          </cell>
          <cell r="C37">
            <v>0.5</v>
          </cell>
          <cell r="D37" t="str">
            <v>C</v>
          </cell>
          <cell r="E37">
            <v>0.56488549618320616</v>
          </cell>
          <cell r="F37">
            <v>0.73</v>
          </cell>
          <cell r="G37">
            <v>1</v>
          </cell>
          <cell r="I37">
            <v>0</v>
          </cell>
          <cell r="J37">
            <v>0.73</v>
          </cell>
          <cell r="K37">
            <v>0.56488549618320616</v>
          </cell>
          <cell r="L37">
            <v>0.77381574819617283</v>
          </cell>
          <cell r="M37">
            <v>0</v>
          </cell>
          <cell r="N37">
            <v>0</v>
          </cell>
        </row>
        <row r="38">
          <cell r="A38" t="str">
            <v>VENTILAÇÃO</v>
          </cell>
          <cell r="B38">
            <v>0.80291970802919721</v>
          </cell>
          <cell r="C38">
            <v>0.75</v>
          </cell>
          <cell r="D38" t="str">
            <v>C</v>
          </cell>
          <cell r="E38">
            <v>0.80291970802919721</v>
          </cell>
          <cell r="F38">
            <v>0.77</v>
          </cell>
          <cell r="G38">
            <v>1</v>
          </cell>
          <cell r="I38">
            <v>0</v>
          </cell>
          <cell r="J38">
            <v>0.77</v>
          </cell>
          <cell r="K38">
            <v>0.80291970802919721</v>
          </cell>
          <cell r="L38">
            <v>1.0427528675703859</v>
          </cell>
          <cell r="M38">
            <v>0</v>
          </cell>
          <cell r="N38">
            <v>0</v>
          </cell>
        </row>
        <row r="39">
          <cell r="A39" t="str">
            <v>VENTILAÇÃO</v>
          </cell>
          <cell r="B39">
            <v>1.8987341772151898</v>
          </cell>
          <cell r="C39">
            <v>2</v>
          </cell>
          <cell r="D39" t="str">
            <v>C</v>
          </cell>
          <cell r="E39">
            <v>1.8987341772151898</v>
          </cell>
          <cell r="F39">
            <v>0.82</v>
          </cell>
          <cell r="G39">
            <v>1</v>
          </cell>
          <cell r="I39">
            <v>0</v>
          </cell>
          <cell r="J39">
            <v>0.82</v>
          </cell>
          <cell r="K39">
            <v>1.8987341772151898</v>
          </cell>
          <cell r="L39">
            <v>2.3155294844087684</v>
          </cell>
          <cell r="M39">
            <v>0</v>
          </cell>
          <cell r="N39">
            <v>0</v>
          </cell>
        </row>
        <row r="40">
          <cell r="A40" t="str">
            <v>FANCOIL</v>
          </cell>
          <cell r="B40">
            <v>6.3805104408352662</v>
          </cell>
          <cell r="C40">
            <v>7.5</v>
          </cell>
          <cell r="D40" t="str">
            <v>C</v>
          </cell>
          <cell r="E40">
            <v>6.3805104408352662</v>
          </cell>
          <cell r="F40">
            <v>0.8</v>
          </cell>
          <cell r="G40">
            <v>2</v>
          </cell>
          <cell r="I40">
            <v>0</v>
          </cell>
          <cell r="J40">
            <v>0.8</v>
          </cell>
          <cell r="K40">
            <v>12.761020881670532</v>
          </cell>
          <cell r="L40">
            <v>15.951276102088165</v>
          </cell>
          <cell r="M40">
            <v>0</v>
          </cell>
          <cell r="N40">
            <v>0</v>
          </cell>
        </row>
        <row r="41">
          <cell r="A41" t="str">
            <v>UNIDADE CONDENSADORA</v>
          </cell>
          <cell r="B41">
            <v>43.4</v>
          </cell>
          <cell r="G41">
            <v>1</v>
          </cell>
          <cell r="I41">
            <v>0</v>
          </cell>
          <cell r="J41">
            <v>0.8</v>
          </cell>
          <cell r="K41">
            <v>43.4</v>
          </cell>
          <cell r="L41">
            <v>54.249999999999993</v>
          </cell>
          <cell r="M41">
            <v>0</v>
          </cell>
          <cell r="N41">
            <v>0</v>
          </cell>
        </row>
        <row r="42">
          <cell r="A42" t="str">
            <v>FANCOIL ESCRITÓRIOS</v>
          </cell>
          <cell r="B42">
            <v>8.6705202312138727</v>
          </cell>
          <cell r="C42">
            <v>10</v>
          </cell>
          <cell r="D42" t="str">
            <v>C</v>
          </cell>
          <cell r="E42">
            <v>8.6705202312138727</v>
          </cell>
          <cell r="F42">
            <v>0.85</v>
          </cell>
          <cell r="G42">
            <v>32</v>
          </cell>
          <cell r="I42">
            <v>0</v>
          </cell>
          <cell r="J42">
            <v>0.85</v>
          </cell>
          <cell r="K42">
            <v>277.45664739884393</v>
          </cell>
          <cell r="L42">
            <v>326.41958517511051</v>
          </cell>
          <cell r="M42">
            <v>0</v>
          </cell>
          <cell r="N42">
            <v>0</v>
          </cell>
        </row>
        <row r="43">
          <cell r="A43" t="str">
            <v>ILUMINAÇÃO, TOMADAS E AR CONDICIONADO FAST FOOD</v>
          </cell>
          <cell r="B43">
            <v>258.76900000000001</v>
          </cell>
          <cell r="G43">
            <v>1</v>
          </cell>
          <cell r="I43">
            <v>0</v>
          </cell>
          <cell r="J43">
            <v>0.9</v>
          </cell>
          <cell r="K43">
            <v>258.76900000000001</v>
          </cell>
          <cell r="L43">
            <v>287.52111111111111</v>
          </cell>
          <cell r="M43">
            <v>0</v>
          </cell>
          <cell r="N43">
            <v>0</v>
          </cell>
        </row>
        <row r="44">
          <cell r="A44" t="str">
            <v>BOMBA DE RECALQUE DE ÁGUA FRIA</v>
          </cell>
          <cell r="B44">
            <v>20.670391061452513</v>
          </cell>
          <cell r="C44">
            <v>25</v>
          </cell>
          <cell r="D44" t="str">
            <v>H</v>
          </cell>
          <cell r="E44">
            <v>20.670391061452513</v>
          </cell>
          <cell r="F44">
            <v>0.85</v>
          </cell>
          <cell r="G44">
            <v>2</v>
          </cell>
          <cell r="I44">
            <v>0</v>
          </cell>
          <cell r="J44">
            <v>0.85</v>
          </cell>
          <cell r="K44">
            <v>41.340782122905026</v>
          </cell>
          <cell r="L44">
            <v>48.636214262241211</v>
          </cell>
          <cell r="M44">
            <v>0</v>
          </cell>
          <cell r="N44">
            <v>0</v>
          </cell>
        </row>
        <row r="45">
          <cell r="A45" t="str">
            <v>BOMBA DE RECALQUE DE ÁGUAS PLUVIAIS</v>
          </cell>
          <cell r="B45">
            <v>8.6705202312138727</v>
          </cell>
          <cell r="C45">
            <v>10</v>
          </cell>
          <cell r="D45" t="str">
            <v>H</v>
          </cell>
          <cell r="E45">
            <v>8.6705202312138727</v>
          </cell>
          <cell r="F45">
            <v>0.85</v>
          </cell>
          <cell r="G45">
            <v>6</v>
          </cell>
          <cell r="I45">
            <v>0</v>
          </cell>
          <cell r="J45">
            <v>0.85</v>
          </cell>
          <cell r="K45">
            <v>52.02312138728324</v>
          </cell>
          <cell r="L45">
            <v>61.203672220333225</v>
          </cell>
          <cell r="M45">
            <v>0</v>
          </cell>
          <cell r="N45">
            <v>0</v>
          </cell>
        </row>
        <row r="46">
          <cell r="A46" t="str">
            <v>BOMBA DE RECALQUE DE ESGOTO</v>
          </cell>
          <cell r="B46">
            <v>8.6705202312138727</v>
          </cell>
          <cell r="C46">
            <v>10</v>
          </cell>
          <cell r="D46" t="str">
            <v>H</v>
          </cell>
          <cell r="E46">
            <v>8.6705202312138727</v>
          </cell>
          <cell r="F46">
            <v>0.85</v>
          </cell>
          <cell r="G46">
            <v>6</v>
          </cell>
          <cell r="I46">
            <v>0</v>
          </cell>
          <cell r="J46">
            <v>0.85</v>
          </cell>
          <cell r="K46">
            <v>52.02312138728324</v>
          </cell>
          <cell r="L46">
            <v>61.203672220333225</v>
          </cell>
          <cell r="M46">
            <v>0</v>
          </cell>
          <cell r="N46">
            <v>0</v>
          </cell>
        </row>
        <row r="47">
          <cell r="A47" t="str">
            <v>BOMBA DE RECALQUE DE REUSO</v>
          </cell>
          <cell r="B47">
            <v>1.0135135135135136</v>
          </cell>
          <cell r="C47">
            <v>1</v>
          </cell>
          <cell r="D47" t="str">
            <v>H</v>
          </cell>
          <cell r="E47">
            <v>1.0135135135135136</v>
          </cell>
          <cell r="F47">
            <v>0.78</v>
          </cell>
          <cell r="G47">
            <v>2</v>
          </cell>
          <cell r="I47">
            <v>0</v>
          </cell>
          <cell r="J47">
            <v>0.78</v>
          </cell>
          <cell r="K47">
            <v>2.0270270270270272</v>
          </cell>
          <cell r="L47">
            <v>2.5987525987525988</v>
          </cell>
          <cell r="M47">
            <v>0</v>
          </cell>
          <cell r="N47">
            <v>0</v>
          </cell>
        </row>
        <row r="48">
          <cell r="A48" t="str">
            <v>BOMBA DE RECALQUE DO POÇO DE RETARDO</v>
          </cell>
          <cell r="B48">
            <v>1.0135135135135136</v>
          </cell>
          <cell r="C48">
            <v>1</v>
          </cell>
          <cell r="D48" t="str">
            <v>H</v>
          </cell>
          <cell r="E48">
            <v>1.0135135135135136</v>
          </cell>
          <cell r="F48">
            <v>0.78</v>
          </cell>
          <cell r="G48">
            <v>2</v>
          </cell>
          <cell r="I48">
            <v>0</v>
          </cell>
          <cell r="J48">
            <v>0.78</v>
          </cell>
          <cell r="K48">
            <v>2.0270270270270272</v>
          </cell>
          <cell r="L48">
            <v>2.5987525987525988</v>
          </cell>
          <cell r="M48">
            <v>0</v>
          </cell>
          <cell r="N48">
            <v>0</v>
          </cell>
        </row>
        <row r="49">
          <cell r="A49" t="str">
            <v>ESCADA ROLANTE</v>
          </cell>
          <cell r="B49">
            <v>10</v>
          </cell>
          <cell r="G49">
            <v>2</v>
          </cell>
          <cell r="I49">
            <v>0</v>
          </cell>
          <cell r="J49">
            <v>0.8</v>
          </cell>
          <cell r="K49">
            <v>20</v>
          </cell>
          <cell r="L49">
            <v>25</v>
          </cell>
          <cell r="M49">
            <v>0</v>
          </cell>
          <cell r="N49">
            <v>0</v>
          </cell>
        </row>
        <row r="50">
          <cell r="A50" t="str">
            <v>TOTAL</v>
          </cell>
          <cell r="I50">
            <v>5.8131468987100983E-2</v>
          </cell>
          <cell r="J50">
            <v>0.79999999999999993</v>
          </cell>
          <cell r="K50">
            <v>1391.0193808785871</v>
          </cell>
          <cell r="L50">
            <v>1678.056551918718</v>
          </cell>
          <cell r="M50">
            <v>80.861999999999995</v>
          </cell>
          <cell r="N50">
            <v>101.0775</v>
          </cell>
        </row>
        <row r="52">
          <cell r="I52" t="str">
            <v>COM O PAINEL DE SEGURANÇA EM FUNCIONAMENTO</v>
          </cell>
        </row>
        <row r="53">
          <cell r="A53" t="str">
            <v>RESUMO GERAL:</v>
          </cell>
          <cell r="B53" t="str">
            <v>kW</v>
          </cell>
          <cell r="C53" t="str">
            <v>kVA</v>
          </cell>
          <cell r="I53" t="str">
            <v>kW</v>
          </cell>
          <cell r="J53" t="str">
            <v>kVA</v>
          </cell>
        </row>
        <row r="54">
          <cell r="A54" t="str">
            <v>DEMANDAS</v>
          </cell>
          <cell r="B54">
            <v>80.861999999999995</v>
          </cell>
          <cell r="C54">
            <v>101.0775</v>
          </cell>
          <cell r="I54">
            <v>442.08736295026449</v>
          </cell>
          <cell r="J54">
            <v>529.01118759655708</v>
          </cell>
        </row>
        <row r="55">
          <cell r="A55" t="str">
            <v>RESERVA     (%)</v>
          </cell>
          <cell r="B55">
            <v>0.2</v>
          </cell>
          <cell r="I55">
            <v>0</v>
          </cell>
        </row>
        <row r="56">
          <cell r="A56" t="str">
            <v>FATOR DE SIMULTANEIDADE</v>
          </cell>
          <cell r="B56">
            <v>1</v>
          </cell>
          <cell r="I56">
            <v>1</v>
          </cell>
        </row>
        <row r="58">
          <cell r="A58" t="str">
            <v xml:space="preserve">DEMANDA FINAL </v>
          </cell>
          <cell r="B58">
            <v>97.034399999999991</v>
          </cell>
          <cell r="C58">
            <v>121.29299999999999</v>
          </cell>
          <cell r="I58">
            <v>442.08736295026449</v>
          </cell>
          <cell r="J58">
            <v>529.01118759655708</v>
          </cell>
        </row>
        <row r="60">
          <cell r="A60" t="str">
            <v>TENSÃO (V)</v>
          </cell>
          <cell r="B60">
            <v>380</v>
          </cell>
          <cell r="C60" t="str">
            <v>V</v>
          </cell>
          <cell r="I60">
            <v>380</v>
          </cell>
          <cell r="J60" t="str">
            <v>V</v>
          </cell>
        </row>
        <row r="61">
          <cell r="A61" t="str">
            <v>CORRENTE (A)</v>
          </cell>
          <cell r="B61">
            <v>184.28564789688755</v>
          </cell>
          <cell r="C61" t="str">
            <v>A</v>
          </cell>
          <cell r="I61">
            <v>803.74934621893647</v>
          </cell>
          <cell r="J61" t="str">
            <v>A</v>
          </cell>
        </row>
        <row r="62">
          <cell r="A62" t="str">
            <v>DISJUNTOR GERAL</v>
          </cell>
          <cell r="B62">
            <v>2500</v>
          </cell>
          <cell r="C62" t="str">
            <v>A</v>
          </cell>
          <cell r="I62">
            <v>2500</v>
          </cell>
          <cell r="J62" t="str">
            <v>A</v>
          </cell>
        </row>
        <row r="64">
          <cell r="A64" t="str">
            <v>TRANSFORMADOR DE 1500KVA</v>
          </cell>
        </row>
        <row r="69">
          <cell r="A69" t="str">
            <v>PBT-SEG EM EMERGÊNCIA</v>
          </cell>
        </row>
        <row r="71">
          <cell r="A71" t="str">
            <v>EM REGIME NORMAL</v>
          </cell>
        </row>
        <row r="72">
          <cell r="A72" t="str">
            <v>FINALIDADE</v>
          </cell>
          <cell r="B72" t="str">
            <v>POT. UNIT. (kW)</v>
          </cell>
          <cell r="C72" t="str">
            <v>POT. UNIT. (CV)</v>
          </cell>
          <cell r="D72" t="str">
            <v>T I P O</v>
          </cell>
          <cell r="E72" t="str">
            <v>POT-M (KW)</v>
          </cell>
          <cell r="F72" t="str">
            <v>FP- M</v>
          </cell>
          <cell r="G72" t="str">
            <v>QTDE.</v>
          </cell>
          <cell r="H72" t="str">
            <v>PÓLOS</v>
          </cell>
          <cell r="I72" t="str">
            <v>F.D.</v>
          </cell>
          <cell r="J72" t="str">
            <v>F.P.</v>
          </cell>
          <cell r="K72" t="str">
            <v>POT. INSTALADA (kW)</v>
          </cell>
          <cell r="L72" t="str">
            <v>POT. INSTALADA (kVA)</v>
          </cell>
          <cell r="M72" t="str">
            <v>POT. DEMANDADA (kW)</v>
          </cell>
          <cell r="N72" t="str">
            <v>POT. DEMANDADA (kVA)</v>
          </cell>
        </row>
        <row r="73">
          <cell r="A73" t="str">
            <v>ELEVADOR DE SEGUANÇA</v>
          </cell>
          <cell r="B73">
            <v>35</v>
          </cell>
          <cell r="E73" t="e">
            <v>#N/A</v>
          </cell>
          <cell r="F73" t="e">
            <v>#N/A</v>
          </cell>
          <cell r="G73">
            <v>1</v>
          </cell>
          <cell r="I73">
            <v>1</v>
          </cell>
          <cell r="J73">
            <v>0.8</v>
          </cell>
          <cell r="K73">
            <v>35</v>
          </cell>
          <cell r="L73">
            <v>43.75</v>
          </cell>
          <cell r="M73">
            <v>35</v>
          </cell>
          <cell r="N73">
            <v>43.75</v>
          </cell>
        </row>
        <row r="74">
          <cell r="A74" t="str">
            <v>ILUMINAÇÃO E COMANDO ELEVADORE DE SEGURANÇA</v>
          </cell>
          <cell r="B74">
            <v>3</v>
          </cell>
          <cell r="E74" t="e">
            <v>#N/A</v>
          </cell>
          <cell r="F74" t="e">
            <v>#N/A</v>
          </cell>
          <cell r="G74">
            <v>1</v>
          </cell>
          <cell r="I74">
            <v>1</v>
          </cell>
          <cell r="J74">
            <v>0.8</v>
          </cell>
          <cell r="K74">
            <v>3</v>
          </cell>
          <cell r="L74">
            <v>3.75</v>
          </cell>
          <cell r="M74">
            <v>3</v>
          </cell>
          <cell r="N74">
            <v>3.75</v>
          </cell>
        </row>
        <row r="75">
          <cell r="A75" t="str">
            <v>PRESSURIZAÇÃO ESCADA 5SS</v>
          </cell>
          <cell r="B75">
            <v>6.3805104408352662</v>
          </cell>
          <cell r="C75">
            <v>7.5</v>
          </cell>
          <cell r="D75" t="str">
            <v>C</v>
          </cell>
          <cell r="E75">
            <v>6.3805104408352662</v>
          </cell>
          <cell r="F75">
            <v>0.8</v>
          </cell>
          <cell r="G75">
            <v>4</v>
          </cell>
          <cell r="I75">
            <v>0</v>
          </cell>
          <cell r="J75">
            <v>0.8</v>
          </cell>
          <cell r="K75">
            <v>25.522041763341065</v>
          </cell>
          <cell r="L75">
            <v>31.902552204176331</v>
          </cell>
          <cell r="M75">
            <v>0</v>
          </cell>
          <cell r="N75">
            <v>0</v>
          </cell>
        </row>
        <row r="76">
          <cell r="A76" t="str">
            <v>PRESSURIZAÇÃO ESCADA 3SS</v>
          </cell>
          <cell r="B76">
            <v>8.6705202312138727</v>
          </cell>
          <cell r="C76">
            <v>10</v>
          </cell>
          <cell r="D76" t="str">
            <v>C</v>
          </cell>
          <cell r="E76">
            <v>8.6705202312138727</v>
          </cell>
          <cell r="F76">
            <v>0.85</v>
          </cell>
          <cell r="G76">
            <v>2</v>
          </cell>
          <cell r="I76">
            <v>0</v>
          </cell>
          <cell r="J76">
            <v>0.85</v>
          </cell>
          <cell r="K76">
            <v>17.341040462427745</v>
          </cell>
          <cell r="L76">
            <v>20.401224073444407</v>
          </cell>
          <cell r="M76">
            <v>0</v>
          </cell>
          <cell r="N76">
            <v>0</v>
          </cell>
        </row>
        <row r="77">
          <cell r="A77" t="str">
            <v>PRESSURIZAÇÃO ESCADA 1SS</v>
          </cell>
          <cell r="B77">
            <v>16.930022573363431</v>
          </cell>
          <cell r="C77">
            <v>20</v>
          </cell>
          <cell r="D77" t="str">
            <v>C</v>
          </cell>
          <cell r="E77">
            <v>16.930022573363431</v>
          </cell>
          <cell r="F77">
            <v>0.84</v>
          </cell>
          <cell r="G77">
            <v>5</v>
          </cell>
          <cell r="I77">
            <v>0</v>
          </cell>
          <cell r="J77">
            <v>0.84</v>
          </cell>
          <cell r="K77">
            <v>84.650112866817153</v>
          </cell>
          <cell r="L77">
            <v>100.77394388906805</v>
          </cell>
          <cell r="M77">
            <v>0</v>
          </cell>
          <cell r="N77">
            <v>0</v>
          </cell>
        </row>
        <row r="78">
          <cell r="A78" t="str">
            <v>EXAUSTÃO DE FUMAÇA</v>
          </cell>
          <cell r="B78">
            <v>16.930022573363431</v>
          </cell>
          <cell r="C78">
            <v>20</v>
          </cell>
          <cell r="D78" t="str">
            <v>C</v>
          </cell>
          <cell r="E78">
            <v>16.930022573363431</v>
          </cell>
          <cell r="F78">
            <v>0.84</v>
          </cell>
          <cell r="G78">
            <v>2</v>
          </cell>
          <cell r="I78">
            <v>0</v>
          </cell>
          <cell r="J78">
            <v>0.84</v>
          </cell>
          <cell r="K78">
            <v>33.860045146726861</v>
          </cell>
          <cell r="L78">
            <v>40.309577555627214</v>
          </cell>
          <cell r="M78">
            <v>0</v>
          </cell>
          <cell r="N78">
            <v>0</v>
          </cell>
        </row>
        <row r="79">
          <cell r="A79" t="str">
            <v>ELEVADOR DE SEGUANÇA</v>
          </cell>
          <cell r="B79">
            <v>35</v>
          </cell>
          <cell r="E79" t="e">
            <v>#N/A</v>
          </cell>
          <cell r="F79" t="e">
            <v>#N/A</v>
          </cell>
          <cell r="G79">
            <v>1</v>
          </cell>
          <cell r="I79">
            <v>1</v>
          </cell>
          <cell r="J79">
            <v>0.8</v>
          </cell>
          <cell r="K79">
            <v>35</v>
          </cell>
          <cell r="L79">
            <v>43.75</v>
          </cell>
          <cell r="M79">
            <v>35</v>
          </cell>
          <cell r="N79">
            <v>43.75</v>
          </cell>
        </row>
        <row r="80">
          <cell r="A80" t="str">
            <v>ILUMINAÇÃO E COMANDO ELEVADORE DE SEGURANÇA</v>
          </cell>
          <cell r="B80">
            <v>3</v>
          </cell>
          <cell r="E80" t="e">
            <v>#N/A</v>
          </cell>
          <cell r="F80" t="e">
            <v>#N/A</v>
          </cell>
          <cell r="G80">
            <v>1</v>
          </cell>
          <cell r="I80">
            <v>1</v>
          </cell>
          <cell r="J80">
            <v>0.8</v>
          </cell>
          <cell r="K80">
            <v>3</v>
          </cell>
          <cell r="L80">
            <v>3.75</v>
          </cell>
          <cell r="M80">
            <v>3</v>
          </cell>
          <cell r="N80">
            <v>3.75</v>
          </cell>
        </row>
        <row r="81">
          <cell r="A81" t="str">
            <v>PRESSURIZAÇÃO ESCADA 5SS</v>
          </cell>
          <cell r="B81">
            <v>6.3805104408352662</v>
          </cell>
          <cell r="C81">
            <v>7.5</v>
          </cell>
          <cell r="D81" t="str">
            <v>C</v>
          </cell>
          <cell r="E81">
            <v>6.3805104408352662</v>
          </cell>
          <cell r="F81">
            <v>0.8</v>
          </cell>
          <cell r="G81">
            <v>4</v>
          </cell>
          <cell r="I81">
            <v>0</v>
          </cell>
          <cell r="J81">
            <v>0.8</v>
          </cell>
          <cell r="K81">
            <v>25.522041763341065</v>
          </cell>
          <cell r="L81">
            <v>31.902552204176331</v>
          </cell>
          <cell r="M81">
            <v>0</v>
          </cell>
          <cell r="N81">
            <v>0</v>
          </cell>
        </row>
        <row r="82">
          <cell r="A82" t="str">
            <v>PRESSURIZAÇÃO ESCADA 3SS</v>
          </cell>
          <cell r="B82">
            <v>8.6705202312138727</v>
          </cell>
          <cell r="C82">
            <v>10</v>
          </cell>
          <cell r="D82" t="str">
            <v>C</v>
          </cell>
          <cell r="E82">
            <v>8.6705202312138727</v>
          </cell>
          <cell r="F82">
            <v>0.85</v>
          </cell>
          <cell r="G82">
            <v>2</v>
          </cell>
          <cell r="I82">
            <v>0</v>
          </cell>
          <cell r="J82">
            <v>0.85</v>
          </cell>
          <cell r="K82">
            <v>17.341040462427745</v>
          </cell>
          <cell r="L82">
            <v>20.401224073444407</v>
          </cell>
          <cell r="M82">
            <v>0</v>
          </cell>
          <cell r="N82">
            <v>0</v>
          </cell>
        </row>
        <row r="83">
          <cell r="A83" t="str">
            <v>PRESSURIZAÇÃO ESCADA 1SS</v>
          </cell>
          <cell r="B83">
            <v>16.930022573363431</v>
          </cell>
          <cell r="C83">
            <v>20</v>
          </cell>
          <cell r="D83" t="str">
            <v>C</v>
          </cell>
          <cell r="E83">
            <v>16.930022573363431</v>
          </cell>
          <cell r="F83">
            <v>0.84</v>
          </cell>
          <cell r="G83">
            <v>5</v>
          </cell>
          <cell r="I83">
            <v>0</v>
          </cell>
          <cell r="J83">
            <v>0.84</v>
          </cell>
          <cell r="K83">
            <v>84.650112866817153</v>
          </cell>
          <cell r="L83">
            <v>100.77394388906805</v>
          </cell>
          <cell r="M83">
            <v>0</v>
          </cell>
          <cell r="N83">
            <v>0</v>
          </cell>
        </row>
        <row r="84">
          <cell r="A84" t="str">
            <v>EXAUSTÃO DE FUMAÇA</v>
          </cell>
          <cell r="B84">
            <v>16.930022573363431</v>
          </cell>
          <cell r="C84">
            <v>20</v>
          </cell>
          <cell r="D84" t="str">
            <v>C</v>
          </cell>
          <cell r="E84">
            <v>16.930022573363431</v>
          </cell>
          <cell r="F84">
            <v>0.84</v>
          </cell>
          <cell r="G84">
            <v>2</v>
          </cell>
          <cell r="I84">
            <v>0</v>
          </cell>
          <cell r="J84">
            <v>0.84</v>
          </cell>
          <cell r="K84">
            <v>33.860045146726861</v>
          </cell>
          <cell r="L84">
            <v>40.309577555627214</v>
          </cell>
          <cell r="M84">
            <v>0</v>
          </cell>
          <cell r="N84">
            <v>0</v>
          </cell>
        </row>
        <row r="85">
          <cell r="A85" t="str">
            <v>BOMBA DE RECALQUE DE ÓLEO DIESEL</v>
          </cell>
          <cell r="B85">
            <v>2.7500000000000004</v>
          </cell>
          <cell r="C85">
            <v>3</v>
          </cell>
          <cell r="D85" t="str">
            <v>H</v>
          </cell>
          <cell r="E85">
            <v>2.7500000000000004</v>
          </cell>
          <cell r="F85">
            <v>0.77</v>
          </cell>
          <cell r="G85">
            <v>2</v>
          </cell>
          <cell r="I85">
            <v>0.5</v>
          </cell>
          <cell r="J85">
            <v>0.77</v>
          </cell>
          <cell r="K85">
            <v>5.5000000000000009</v>
          </cell>
          <cell r="L85">
            <v>7.1428571428571441</v>
          </cell>
          <cell r="M85">
            <v>2.7500000000000004</v>
          </cell>
          <cell r="N85">
            <v>3.5714285714285721</v>
          </cell>
        </row>
        <row r="86">
          <cell r="A86" t="str">
            <v>ILUMINAÇÃO E TOMADAS GERADOR</v>
          </cell>
          <cell r="B86">
            <v>11.67</v>
          </cell>
          <cell r="E86" t="e">
            <v>#N/A</v>
          </cell>
          <cell r="F86" t="e">
            <v>#N/A</v>
          </cell>
          <cell r="G86">
            <v>1</v>
          </cell>
          <cell r="I86">
            <v>0.9</v>
          </cell>
          <cell r="J86">
            <v>0.94</v>
          </cell>
          <cell r="K86">
            <v>11.67</v>
          </cell>
          <cell r="L86">
            <v>12.414893617021278</v>
          </cell>
          <cell r="M86">
            <v>10.503</v>
          </cell>
          <cell r="N86">
            <v>11.17340425531915</v>
          </cell>
        </row>
        <row r="87">
          <cell r="A87" t="str">
            <v>BOMBA DE INCÊNDIO JOCKEY</v>
          </cell>
          <cell r="B87">
            <v>4.3632075471698117</v>
          </cell>
          <cell r="C87">
            <v>5</v>
          </cell>
          <cell r="D87" t="str">
            <v>H</v>
          </cell>
          <cell r="E87">
            <v>4.3632075471698117</v>
          </cell>
          <cell r="F87">
            <v>0.83</v>
          </cell>
          <cell r="G87">
            <v>1</v>
          </cell>
          <cell r="I87">
            <v>1</v>
          </cell>
          <cell r="J87">
            <v>0.83</v>
          </cell>
          <cell r="K87">
            <v>4.3632075471698117</v>
          </cell>
          <cell r="L87">
            <v>5.2568765628551954</v>
          </cell>
          <cell r="M87">
            <v>4.3632075471698117</v>
          </cell>
          <cell r="N87">
            <v>5.2568765628551954</v>
          </cell>
        </row>
        <row r="88">
          <cell r="A88" t="str">
            <v>BOMBA DE INCÊNDIO PRINCIPAL</v>
          </cell>
          <cell r="B88">
            <v>119.56521739130434</v>
          </cell>
          <cell r="C88">
            <v>150</v>
          </cell>
          <cell r="D88" t="str">
            <v>H</v>
          </cell>
          <cell r="E88">
            <v>119.56521739130434</v>
          </cell>
          <cell r="F88">
            <v>0.86</v>
          </cell>
          <cell r="G88">
            <v>1</v>
          </cell>
          <cell r="I88">
            <v>0</v>
          </cell>
          <cell r="J88">
            <v>0.86</v>
          </cell>
          <cell r="K88">
            <v>119.56521739130434</v>
          </cell>
          <cell r="L88">
            <v>139.02932254802832</v>
          </cell>
          <cell r="M88">
            <v>0</v>
          </cell>
          <cell r="N88">
            <v>0</v>
          </cell>
        </row>
        <row r="89">
          <cell r="A89" t="str">
            <v>RETIFICADOR SUBESTAÇÃO</v>
          </cell>
          <cell r="B89">
            <v>10</v>
          </cell>
          <cell r="G89">
            <v>1</v>
          </cell>
          <cell r="I89">
            <v>1</v>
          </cell>
          <cell r="J89">
            <v>0.8</v>
          </cell>
          <cell r="K89">
            <v>10</v>
          </cell>
          <cell r="L89">
            <v>12.5</v>
          </cell>
          <cell r="M89">
            <v>10</v>
          </cell>
          <cell r="N89">
            <v>12.5</v>
          </cell>
        </row>
        <row r="90">
          <cell r="A90" t="str">
            <v>TOTAL</v>
          </cell>
          <cell r="I90">
            <v>0.18844624461614121</v>
          </cell>
          <cell r="J90">
            <v>0.81266524224042402</v>
          </cell>
          <cell r="K90">
            <v>549.84490541709977</v>
          </cell>
          <cell r="L90">
            <v>658.11854531539404</v>
          </cell>
          <cell r="M90">
            <v>103.61620754716981</v>
          </cell>
          <cell r="N90">
            <v>127.50170938960292</v>
          </cell>
        </row>
        <row r="92">
          <cell r="A92" t="str">
            <v>RESUMO GERAL:</v>
          </cell>
          <cell r="B92" t="str">
            <v>kW</v>
          </cell>
          <cell r="C92" t="str">
            <v>kVA</v>
          </cell>
        </row>
        <row r="93">
          <cell r="A93" t="str">
            <v>DEMANDAS</v>
          </cell>
          <cell r="B93">
            <v>103.61620754716981</v>
          </cell>
          <cell r="C93">
            <v>127.50170938960292</v>
          </cell>
        </row>
        <row r="94">
          <cell r="A94" t="str">
            <v>RESERVA     (%)</v>
          </cell>
          <cell r="B94">
            <v>0.2</v>
          </cell>
        </row>
        <row r="95">
          <cell r="A95" t="str">
            <v>FATOR DE SIMULTANEIDADE</v>
          </cell>
          <cell r="B95">
            <v>1</v>
          </cell>
        </row>
        <row r="97">
          <cell r="A97" t="str">
            <v xml:space="preserve">DEMANDA FINAL </v>
          </cell>
          <cell r="B97">
            <v>124.33944905660377</v>
          </cell>
          <cell r="C97">
            <v>153.00205126752351</v>
          </cell>
        </row>
        <row r="99">
          <cell r="A99" t="str">
            <v>TENSÃO (V)</v>
          </cell>
          <cell r="B99">
            <v>380</v>
          </cell>
          <cell r="C99" t="str">
            <v>V</v>
          </cell>
        </row>
        <row r="100">
          <cell r="A100" t="str">
            <v>CORRENTE (A)</v>
          </cell>
          <cell r="B100">
            <v>232.46256706807799</v>
          </cell>
          <cell r="C100" t="str">
            <v>A</v>
          </cell>
        </row>
        <row r="101">
          <cell r="A101" t="str">
            <v>DISJUNTOR GERAL</v>
          </cell>
          <cell r="B101">
            <v>1250</v>
          </cell>
          <cell r="C101" t="str">
            <v>A</v>
          </cell>
        </row>
        <row r="104">
          <cell r="A104" t="str">
            <v>EM FUNCIONAMENTO</v>
          </cell>
        </row>
        <row r="105">
          <cell r="A105" t="str">
            <v>FINALIDADE</v>
          </cell>
          <cell r="B105" t="str">
            <v>POT. UNIT. (kW)</v>
          </cell>
          <cell r="C105" t="str">
            <v>POT. UNIT. (CV)</v>
          </cell>
          <cell r="D105" t="str">
            <v>T I P O</v>
          </cell>
          <cell r="E105" t="str">
            <v>POT-M (KW)</v>
          </cell>
          <cell r="F105" t="str">
            <v>FP- M</v>
          </cell>
          <cell r="G105" t="str">
            <v>QTDE.</v>
          </cell>
          <cell r="H105" t="str">
            <v>PÓLOS</v>
          </cell>
          <cell r="I105" t="str">
            <v>F.D.</v>
          </cell>
          <cell r="J105" t="str">
            <v>F.P.</v>
          </cell>
          <cell r="K105" t="str">
            <v>POT. INSTALADA (kW)</v>
          </cell>
          <cell r="L105" t="str">
            <v>POT. INSTALADA (kVA)</v>
          </cell>
          <cell r="M105" t="str">
            <v>POT. DEMANDADA (kW)</v>
          </cell>
          <cell r="N105" t="str">
            <v>POT. DEMANDADA (kVA)</v>
          </cell>
        </row>
        <row r="106">
          <cell r="A106" t="str">
            <v>ELEVADOR DE SEGUANÇA</v>
          </cell>
          <cell r="B106">
            <v>35</v>
          </cell>
          <cell r="E106" t="e">
            <v>#N/A</v>
          </cell>
          <cell r="F106" t="e">
            <v>#N/A</v>
          </cell>
          <cell r="G106">
            <v>1</v>
          </cell>
          <cell r="I106">
            <v>1</v>
          </cell>
          <cell r="J106">
            <v>0.8</v>
          </cell>
          <cell r="K106">
            <v>35</v>
          </cell>
          <cell r="L106">
            <v>43.75</v>
          </cell>
          <cell r="M106">
            <v>35</v>
          </cell>
          <cell r="N106">
            <v>43.75</v>
          </cell>
        </row>
        <row r="107">
          <cell r="A107" t="str">
            <v>ILUMINAÇÃO E COMANDO ELEVADORE DE SEGURANÇA</v>
          </cell>
          <cell r="B107">
            <v>3</v>
          </cell>
          <cell r="E107" t="e">
            <v>#N/A</v>
          </cell>
          <cell r="F107" t="e">
            <v>#N/A</v>
          </cell>
          <cell r="G107">
            <v>1</v>
          </cell>
          <cell r="I107">
            <v>1</v>
          </cell>
          <cell r="J107">
            <v>0.8</v>
          </cell>
          <cell r="K107">
            <v>3</v>
          </cell>
          <cell r="L107">
            <v>3.75</v>
          </cell>
          <cell r="M107">
            <v>3</v>
          </cell>
          <cell r="N107">
            <v>3.75</v>
          </cell>
        </row>
        <row r="108">
          <cell r="A108" t="str">
            <v>PRESSURIZAÇÃO ESCADA 5SS</v>
          </cell>
          <cell r="B108">
            <v>6.3805104408352662</v>
          </cell>
          <cell r="C108">
            <v>7.5</v>
          </cell>
          <cell r="D108" t="str">
            <v>C</v>
          </cell>
          <cell r="E108">
            <v>6.3805104408352662</v>
          </cell>
          <cell r="F108">
            <v>0.8</v>
          </cell>
          <cell r="G108">
            <v>4</v>
          </cell>
          <cell r="I108">
            <v>0.5</v>
          </cell>
          <cell r="J108">
            <v>0.8</v>
          </cell>
          <cell r="K108">
            <v>25.522041763341065</v>
          </cell>
          <cell r="L108">
            <v>31.902552204176331</v>
          </cell>
          <cell r="M108">
            <v>12.761020881670532</v>
          </cell>
          <cell r="N108">
            <v>15.951276102088165</v>
          </cell>
        </row>
        <row r="109">
          <cell r="A109" t="str">
            <v>PRESSURIZAÇÃO ESCADA 3SS</v>
          </cell>
          <cell r="B109">
            <v>8.6705202312138727</v>
          </cell>
          <cell r="C109">
            <v>10</v>
          </cell>
          <cell r="D109" t="str">
            <v>C</v>
          </cell>
          <cell r="E109">
            <v>8.6705202312138727</v>
          </cell>
          <cell r="F109">
            <v>0.85</v>
          </cell>
          <cell r="G109">
            <v>2</v>
          </cell>
          <cell r="I109">
            <v>0.5</v>
          </cell>
          <cell r="J109">
            <v>0.85</v>
          </cell>
          <cell r="K109">
            <v>17.341040462427745</v>
          </cell>
          <cell r="L109">
            <v>20.401224073444407</v>
          </cell>
          <cell r="M109">
            <v>8.6705202312138727</v>
          </cell>
          <cell r="N109">
            <v>10.200612036722204</v>
          </cell>
        </row>
        <row r="110">
          <cell r="A110" t="str">
            <v>PRESSURIZAÇÃO ESCADA 1SS</v>
          </cell>
          <cell r="B110">
            <v>16.930022573363431</v>
          </cell>
          <cell r="C110">
            <v>20</v>
          </cell>
          <cell r="D110" t="str">
            <v>C</v>
          </cell>
          <cell r="E110">
            <v>16.930022573363431</v>
          </cell>
          <cell r="F110">
            <v>0.84</v>
          </cell>
          <cell r="G110">
            <v>5</v>
          </cell>
          <cell r="I110">
            <v>0.8</v>
          </cell>
          <cell r="J110">
            <v>0.84</v>
          </cell>
          <cell r="K110">
            <v>84.650112866817153</v>
          </cell>
          <cell r="L110">
            <v>100.77394388906805</v>
          </cell>
          <cell r="M110">
            <v>67.720090293453723</v>
          </cell>
          <cell r="N110">
            <v>80.619155111254443</v>
          </cell>
        </row>
        <row r="111">
          <cell r="A111" t="str">
            <v>EXAUSTÃO DE FUMAÇA</v>
          </cell>
          <cell r="B111">
            <v>16.930022573363431</v>
          </cell>
          <cell r="C111">
            <v>20</v>
          </cell>
          <cell r="D111" t="str">
            <v>C</v>
          </cell>
          <cell r="E111">
            <v>16.930022573363431</v>
          </cell>
          <cell r="F111">
            <v>0.84</v>
          </cell>
          <cell r="G111">
            <v>2</v>
          </cell>
          <cell r="I111">
            <v>1</v>
          </cell>
          <cell r="J111">
            <v>0.84</v>
          </cell>
          <cell r="K111">
            <v>33.860045146726861</v>
          </cell>
          <cell r="L111">
            <v>40.309577555627214</v>
          </cell>
          <cell r="M111">
            <v>33.860045146726861</v>
          </cell>
          <cell r="N111">
            <v>40.309577555627214</v>
          </cell>
        </row>
        <row r="112">
          <cell r="A112" t="str">
            <v>ELEVADOR DE SEGUANÇA</v>
          </cell>
          <cell r="B112">
            <v>35</v>
          </cell>
          <cell r="E112" t="e">
            <v>#N/A</v>
          </cell>
          <cell r="F112" t="e">
            <v>#N/A</v>
          </cell>
          <cell r="G112">
            <v>1</v>
          </cell>
          <cell r="I112">
            <v>1</v>
          </cell>
          <cell r="J112">
            <v>0.8</v>
          </cell>
          <cell r="K112">
            <v>35</v>
          </cell>
          <cell r="L112">
            <v>43.75</v>
          </cell>
          <cell r="M112">
            <v>35</v>
          </cell>
          <cell r="N112">
            <v>43.75</v>
          </cell>
        </row>
        <row r="113">
          <cell r="A113" t="str">
            <v>ILUMINAÇÃO E COMANDO ELEVADORE DE SEGURANÇA</v>
          </cell>
          <cell r="B113">
            <v>3</v>
          </cell>
          <cell r="E113" t="e">
            <v>#N/A</v>
          </cell>
          <cell r="F113" t="e">
            <v>#N/A</v>
          </cell>
          <cell r="G113">
            <v>1</v>
          </cell>
          <cell r="I113">
            <v>1</v>
          </cell>
          <cell r="J113">
            <v>0.8</v>
          </cell>
          <cell r="K113">
            <v>3</v>
          </cell>
          <cell r="L113">
            <v>3.75</v>
          </cell>
          <cell r="M113">
            <v>3</v>
          </cell>
          <cell r="N113">
            <v>3.75</v>
          </cell>
        </row>
        <row r="114">
          <cell r="A114" t="str">
            <v>PRESSURIZAÇÃO ESCADA 5SS</v>
          </cell>
          <cell r="B114">
            <v>6.3805104408352662</v>
          </cell>
          <cell r="C114">
            <v>7.5</v>
          </cell>
          <cell r="D114" t="str">
            <v>C</v>
          </cell>
          <cell r="E114">
            <v>6.3805104408352662</v>
          </cell>
          <cell r="F114">
            <v>0.8</v>
          </cell>
          <cell r="G114">
            <v>4</v>
          </cell>
          <cell r="I114">
            <v>0.5</v>
          </cell>
          <cell r="J114">
            <v>0.8</v>
          </cell>
          <cell r="K114">
            <v>25.522041763341065</v>
          </cell>
          <cell r="L114">
            <v>31.902552204176331</v>
          </cell>
          <cell r="M114">
            <v>12.761020881670532</v>
          </cell>
          <cell r="N114">
            <v>15.951276102088165</v>
          </cell>
        </row>
        <row r="115">
          <cell r="A115" t="str">
            <v>PRESSURIZAÇÃO ESCADA 3SS</v>
          </cell>
          <cell r="B115">
            <v>8.6705202312138727</v>
          </cell>
          <cell r="C115">
            <v>10</v>
          </cell>
          <cell r="D115" t="str">
            <v>C</v>
          </cell>
          <cell r="E115">
            <v>8.6705202312138727</v>
          </cell>
          <cell r="F115">
            <v>0.85</v>
          </cell>
          <cell r="G115">
            <v>2</v>
          </cell>
          <cell r="I115">
            <v>0.5</v>
          </cell>
          <cell r="J115">
            <v>0.85</v>
          </cell>
          <cell r="K115">
            <v>17.341040462427745</v>
          </cell>
          <cell r="L115">
            <v>20.401224073444407</v>
          </cell>
          <cell r="M115">
            <v>8.6705202312138727</v>
          </cell>
          <cell r="N115">
            <v>10.200612036722204</v>
          </cell>
        </row>
        <row r="116">
          <cell r="A116" t="str">
            <v>PRESSURIZAÇÃO ESCADA 1SS</v>
          </cell>
          <cell r="B116">
            <v>16.930022573363431</v>
          </cell>
          <cell r="C116">
            <v>20</v>
          </cell>
          <cell r="D116" t="str">
            <v>C</v>
          </cell>
          <cell r="E116">
            <v>16.930022573363431</v>
          </cell>
          <cell r="F116">
            <v>0.84</v>
          </cell>
          <cell r="G116">
            <v>5</v>
          </cell>
          <cell r="I116">
            <v>0.8</v>
          </cell>
          <cell r="J116">
            <v>0.84</v>
          </cell>
          <cell r="K116">
            <v>84.650112866817153</v>
          </cell>
          <cell r="L116">
            <v>100.77394388906805</v>
          </cell>
          <cell r="M116">
            <v>67.720090293453723</v>
          </cell>
          <cell r="N116">
            <v>80.619155111254443</v>
          </cell>
        </row>
        <row r="117">
          <cell r="A117" t="str">
            <v>EXAUSTÃO DE FUMAÇA</v>
          </cell>
          <cell r="B117">
            <v>16.930022573363431</v>
          </cell>
          <cell r="C117">
            <v>20</v>
          </cell>
          <cell r="D117" t="str">
            <v>C</v>
          </cell>
          <cell r="E117">
            <v>16.930022573363431</v>
          </cell>
          <cell r="F117">
            <v>0.84</v>
          </cell>
          <cell r="G117">
            <v>2</v>
          </cell>
          <cell r="I117">
            <v>1</v>
          </cell>
          <cell r="J117">
            <v>0.84</v>
          </cell>
          <cell r="K117">
            <v>33.860045146726861</v>
          </cell>
          <cell r="L117">
            <v>40.309577555627214</v>
          </cell>
          <cell r="M117">
            <v>33.860045146726861</v>
          </cell>
          <cell r="N117">
            <v>40.309577555627214</v>
          </cell>
        </row>
        <row r="118">
          <cell r="A118" t="str">
            <v>BOMBA DE RECALQUE DE ÓLEO DIESEL</v>
          </cell>
          <cell r="B118">
            <v>2.7500000000000004</v>
          </cell>
          <cell r="C118">
            <v>3</v>
          </cell>
          <cell r="D118" t="str">
            <v>H</v>
          </cell>
          <cell r="E118">
            <v>2.7500000000000004</v>
          </cell>
          <cell r="F118">
            <v>0.77</v>
          </cell>
          <cell r="G118">
            <v>2</v>
          </cell>
          <cell r="I118">
            <v>0.5</v>
          </cell>
          <cell r="J118">
            <v>0.77</v>
          </cell>
          <cell r="K118">
            <v>5.5000000000000009</v>
          </cell>
          <cell r="L118">
            <v>7.1428571428571441</v>
          </cell>
          <cell r="M118">
            <v>2.7500000000000004</v>
          </cell>
          <cell r="N118">
            <v>3.5714285714285721</v>
          </cell>
        </row>
        <row r="119">
          <cell r="A119" t="str">
            <v>ILUMINAÇÃO E TOMADAS GERADOR</v>
          </cell>
          <cell r="B119">
            <v>11.67</v>
          </cell>
          <cell r="G119">
            <v>1</v>
          </cell>
          <cell r="I119">
            <v>0.9</v>
          </cell>
          <cell r="J119">
            <v>0.94</v>
          </cell>
          <cell r="K119">
            <v>11.67</v>
          </cell>
          <cell r="L119">
            <v>12.414893617021278</v>
          </cell>
          <cell r="M119">
            <v>10.503</v>
          </cell>
          <cell r="N119">
            <v>11.17340425531915</v>
          </cell>
        </row>
        <row r="120">
          <cell r="A120" t="str">
            <v>BOMBA DE INCÊNDIO JOCKEY</v>
          </cell>
          <cell r="B120">
            <v>6.3805104408352662</v>
          </cell>
          <cell r="C120">
            <v>7.5</v>
          </cell>
          <cell r="D120" t="str">
            <v>H</v>
          </cell>
          <cell r="E120">
            <v>6.3805104408352662</v>
          </cell>
          <cell r="F120">
            <v>0.8</v>
          </cell>
          <cell r="G120">
            <v>1</v>
          </cell>
          <cell r="I120">
            <v>0</v>
          </cell>
          <cell r="J120">
            <v>0.8</v>
          </cell>
          <cell r="K120">
            <v>6.3805104408352662</v>
          </cell>
          <cell r="L120">
            <v>7.9756380510440827</v>
          </cell>
          <cell r="M120">
            <v>0</v>
          </cell>
          <cell r="N120">
            <v>0</v>
          </cell>
        </row>
        <row r="121">
          <cell r="A121" t="str">
            <v>BOMBA DE INCÊNDIO PRINCIPAL</v>
          </cell>
          <cell r="B121">
            <v>119.56521739130434</v>
          </cell>
          <cell r="C121">
            <v>150</v>
          </cell>
          <cell r="D121" t="str">
            <v>H</v>
          </cell>
          <cell r="E121">
            <v>119.56521739130434</v>
          </cell>
          <cell r="F121">
            <v>0.86</v>
          </cell>
          <cell r="G121">
            <v>1</v>
          </cell>
          <cell r="I121">
            <v>1</v>
          </cell>
          <cell r="J121">
            <v>0.86</v>
          </cell>
          <cell r="K121">
            <v>119.56521739130434</v>
          </cell>
          <cell r="L121">
            <v>139.02932254802832</v>
          </cell>
          <cell r="M121">
            <v>119.56521739130434</v>
          </cell>
          <cell r="N121">
            <v>139.02932254802832</v>
          </cell>
        </row>
        <row r="122">
          <cell r="A122" t="str">
            <v>RETIFICADOR SUBESTAÇÃO</v>
          </cell>
          <cell r="B122">
            <v>10</v>
          </cell>
          <cell r="G122">
            <v>1</v>
          </cell>
          <cell r="I122">
            <v>1</v>
          </cell>
          <cell r="J122">
            <v>0.8</v>
          </cell>
          <cell r="K122">
            <v>10</v>
          </cell>
          <cell r="L122">
            <v>12.5</v>
          </cell>
          <cell r="M122">
            <v>10</v>
          </cell>
          <cell r="N122">
            <v>12.5</v>
          </cell>
        </row>
        <row r="123">
          <cell r="A123" t="str">
            <v>TOTAL</v>
          </cell>
          <cell r="I123">
            <v>0.84231455515010045</v>
          </cell>
          <cell r="J123">
            <v>0.83689583526671951</v>
          </cell>
          <cell r="K123">
            <v>551.86220831076525</v>
          </cell>
          <cell r="L123">
            <v>660.83730680358292</v>
          </cell>
          <cell r="M123">
            <v>464.8415704974343</v>
          </cell>
          <cell r="N123">
            <v>555.43539698615996</v>
          </cell>
        </row>
        <row r="125">
          <cell r="A125" t="str">
            <v>RESUMO GERAL:</v>
          </cell>
          <cell r="B125" t="str">
            <v>kW</v>
          </cell>
          <cell r="C125" t="str">
            <v>kVA</v>
          </cell>
        </row>
        <row r="126">
          <cell r="A126" t="str">
            <v>DEMANDAS</v>
          </cell>
          <cell r="B126">
            <v>464.8415704974343</v>
          </cell>
          <cell r="C126">
            <v>555.43539698615996</v>
          </cell>
        </row>
        <row r="127">
          <cell r="A127" t="str">
            <v>RESERVA     (%)</v>
          </cell>
          <cell r="B127">
            <v>0.2</v>
          </cell>
        </row>
        <row r="128">
          <cell r="A128" t="str">
            <v>FATOR DE SIMULTANEIDADE</v>
          </cell>
          <cell r="B128">
            <v>1</v>
          </cell>
        </row>
        <row r="130">
          <cell r="A130" t="str">
            <v xml:space="preserve">DEMANDA FINAL </v>
          </cell>
          <cell r="B130">
            <v>557.80988459692117</v>
          </cell>
          <cell r="C130">
            <v>666.5224763833919</v>
          </cell>
        </row>
        <row r="131">
          <cell r="J131" t="str">
            <v>CORRENTE DE PARTIDA (PIOR CASO)</v>
          </cell>
        </row>
        <row r="132">
          <cell r="A132" t="str">
            <v>TENSÃO (V)</v>
          </cell>
          <cell r="B132">
            <v>380</v>
          </cell>
          <cell r="C132" t="str">
            <v>V</v>
          </cell>
          <cell r="J132">
            <v>1223.676134633914</v>
          </cell>
          <cell r="K132" t="str">
            <v>A</v>
          </cell>
        </row>
        <row r="133">
          <cell r="A133" t="str">
            <v>CORRENTE (A)</v>
          </cell>
          <cell r="B133">
            <v>1012.676134633914</v>
          </cell>
          <cell r="C133" t="str">
            <v>A</v>
          </cell>
        </row>
        <row r="134">
          <cell r="A134" t="str">
            <v>DISJUNTOR GERAL</v>
          </cell>
          <cell r="B134">
            <v>1250</v>
          </cell>
          <cell r="C134" t="str">
            <v>A</v>
          </cell>
          <cell r="I134" t="str">
            <v>Ip/In</v>
          </cell>
          <cell r="J134">
            <v>0.97894090770713116</v>
          </cell>
          <cell r="K134" t="str">
            <v>A</v>
          </cell>
        </row>
        <row r="136">
          <cell r="A136" t="str">
            <v>TRANSFORMADOR DE 750KVA</v>
          </cell>
        </row>
        <row r="139">
          <cell r="A139" t="str">
            <v>TRANSFORMADOR 2.1 – PBT-2.1 EM EMERGÊNCIA</v>
          </cell>
        </row>
        <row r="141">
          <cell r="A141" t="str">
            <v>FINALIDADE</v>
          </cell>
          <cell r="B141" t="str">
            <v>POT. UNIT. (kW)</v>
          </cell>
          <cell r="C141" t="str">
            <v>POT. UNIT. (CV)</v>
          </cell>
          <cell r="D141" t="str">
            <v>T I P O</v>
          </cell>
          <cell r="E141" t="str">
            <v>POT-M (KW)</v>
          </cell>
          <cell r="F141" t="str">
            <v>FP- M</v>
          </cell>
          <cell r="G141" t="str">
            <v>QTDE.</v>
          </cell>
          <cell r="H141" t="str">
            <v>PÓLOS</v>
          </cell>
          <cell r="I141" t="str">
            <v>F.D.</v>
          </cell>
          <cell r="J141" t="str">
            <v>F.P.</v>
          </cell>
          <cell r="K141" t="str">
            <v>POT. INSTALADA (kW)</v>
          </cell>
          <cell r="L141" t="str">
            <v>POT. INSTALADA (kVA)</v>
          </cell>
          <cell r="M141" t="str">
            <v>POT. DEMANDADA (kW)</v>
          </cell>
          <cell r="N141" t="str">
            <v>POT. DEMANDADA (kVA)</v>
          </cell>
        </row>
        <row r="142">
          <cell r="A142" t="str">
            <v>ILUMINAÇÃO HELIPONTO</v>
          </cell>
          <cell r="B142">
            <v>10</v>
          </cell>
          <cell r="E142" t="e">
            <v>#N/A</v>
          </cell>
          <cell r="F142" t="e">
            <v>#N/A</v>
          </cell>
          <cell r="G142">
            <v>1</v>
          </cell>
          <cell r="I142">
            <v>1</v>
          </cell>
          <cell r="J142">
            <v>0.9</v>
          </cell>
          <cell r="K142">
            <v>10</v>
          </cell>
          <cell r="L142">
            <v>11.111111111111111</v>
          </cell>
          <cell r="M142">
            <v>10</v>
          </cell>
          <cell r="N142">
            <v>11.111111111111111</v>
          </cell>
        </row>
        <row r="143">
          <cell r="A143" t="str">
            <v>ELEVADORE HELIPONTO</v>
          </cell>
          <cell r="B143">
            <v>12</v>
          </cell>
          <cell r="E143" t="e">
            <v>#N/A</v>
          </cell>
          <cell r="F143" t="e">
            <v>#N/A</v>
          </cell>
          <cell r="G143">
            <v>2</v>
          </cell>
          <cell r="I143">
            <v>1</v>
          </cell>
          <cell r="J143">
            <v>0.9</v>
          </cell>
          <cell r="K143">
            <v>24</v>
          </cell>
          <cell r="L143">
            <v>26.666666666666664</v>
          </cell>
          <cell r="M143">
            <v>24</v>
          </cell>
          <cell r="N143">
            <v>26.666666666666664</v>
          </cell>
        </row>
        <row r="144">
          <cell r="A144" t="str">
            <v>ILUMINAÇÃO E COMANDO ELEVADORE HELIPONTO</v>
          </cell>
          <cell r="B144">
            <v>1.3</v>
          </cell>
          <cell r="E144" t="e">
            <v>#N/A</v>
          </cell>
          <cell r="F144" t="e">
            <v>#N/A</v>
          </cell>
          <cell r="G144">
            <v>1</v>
          </cell>
          <cell r="I144">
            <v>1</v>
          </cell>
          <cell r="J144">
            <v>0.8</v>
          </cell>
          <cell r="K144">
            <v>1.3</v>
          </cell>
          <cell r="L144">
            <v>1.625</v>
          </cell>
          <cell r="M144">
            <v>1.3</v>
          </cell>
          <cell r="N144">
            <v>1.625</v>
          </cell>
        </row>
        <row r="145">
          <cell r="A145" t="str">
            <v>ELEVADORES ZONA ALTA</v>
          </cell>
          <cell r="B145">
            <v>70</v>
          </cell>
          <cell r="E145" t="e">
            <v>#N/A</v>
          </cell>
          <cell r="F145" t="e">
            <v>#N/A</v>
          </cell>
          <cell r="G145">
            <v>8</v>
          </cell>
          <cell r="I145">
            <v>0.13</v>
          </cell>
          <cell r="J145">
            <v>0.8</v>
          </cell>
          <cell r="K145">
            <v>560</v>
          </cell>
          <cell r="L145">
            <v>700</v>
          </cell>
          <cell r="M145">
            <v>72.8</v>
          </cell>
          <cell r="N145">
            <v>91</v>
          </cell>
        </row>
        <row r="146">
          <cell r="A146" t="str">
            <v>ILUMINAÇÃO E COMANDO ELEVADORES ZONA ALTA</v>
          </cell>
          <cell r="B146">
            <v>3</v>
          </cell>
          <cell r="E146" t="e">
            <v>#N/A</v>
          </cell>
          <cell r="F146" t="e">
            <v>#N/A</v>
          </cell>
          <cell r="G146">
            <v>1</v>
          </cell>
          <cell r="I146">
            <v>0.13</v>
          </cell>
          <cell r="J146">
            <v>0.8</v>
          </cell>
          <cell r="K146">
            <v>3</v>
          </cell>
          <cell r="L146">
            <v>3.75</v>
          </cell>
          <cell r="M146">
            <v>0.39</v>
          </cell>
          <cell r="N146">
            <v>0.48750000000000004</v>
          </cell>
        </row>
        <row r="147">
          <cell r="A147" t="str">
            <v>VENTILAÇÃO</v>
          </cell>
          <cell r="B147">
            <v>83.25</v>
          </cell>
          <cell r="G147">
            <v>1</v>
          </cell>
          <cell r="I147">
            <v>0</v>
          </cell>
          <cell r="J147">
            <v>0.8</v>
          </cell>
          <cell r="K147">
            <v>83.25</v>
          </cell>
          <cell r="L147">
            <v>104.0625</v>
          </cell>
          <cell r="M147">
            <v>0</v>
          </cell>
          <cell r="N147">
            <v>0</v>
          </cell>
        </row>
        <row r="148">
          <cell r="A148" t="str">
            <v>BOMBAS DA CENTRAL DE ÁGUA GELADA</v>
          </cell>
          <cell r="B148">
            <v>535</v>
          </cell>
          <cell r="G148">
            <v>1</v>
          </cell>
          <cell r="I148">
            <v>0</v>
          </cell>
          <cell r="J148">
            <v>1.8</v>
          </cell>
          <cell r="K148">
            <v>535</v>
          </cell>
          <cell r="L148">
            <v>297.22222222222223</v>
          </cell>
          <cell r="M148">
            <v>0</v>
          </cell>
          <cell r="N148">
            <v>0</v>
          </cell>
        </row>
        <row r="153">
          <cell r="A153" t="str">
            <v>TOTAL</v>
          </cell>
          <cell r="I153">
            <v>8.9178414368501088E-2</v>
          </cell>
          <cell r="J153">
            <v>0.82886217251514727</v>
          </cell>
          <cell r="K153">
            <v>1216.55</v>
          </cell>
          <cell r="L153">
            <v>1144.4375</v>
          </cell>
          <cell r="M153">
            <v>108.49</v>
          </cell>
          <cell r="N153">
            <v>130.89027777777778</v>
          </cell>
        </row>
        <row r="155">
          <cell r="A155" t="str">
            <v>RESUMO GERAL:</v>
          </cell>
          <cell r="B155" t="str">
            <v>kW</v>
          </cell>
          <cell r="C155" t="str">
            <v>kVA</v>
          </cell>
        </row>
        <row r="156">
          <cell r="A156" t="str">
            <v>DEMANDAS</v>
          </cell>
          <cell r="B156">
            <v>108.49</v>
          </cell>
          <cell r="C156">
            <v>130.89027777777778</v>
          </cell>
        </row>
        <row r="157">
          <cell r="A157" t="str">
            <v>RESERVA     (%)</v>
          </cell>
          <cell r="B157">
            <v>0.2</v>
          </cell>
        </row>
        <row r="158">
          <cell r="A158" t="str">
            <v>FATOR DE SIMULTANEIDADE</v>
          </cell>
          <cell r="B158">
            <v>1</v>
          </cell>
        </row>
        <row r="160">
          <cell r="A160" t="str">
            <v xml:space="preserve">DEMANDA FINAL </v>
          </cell>
          <cell r="B160">
            <v>130.18799999999999</v>
          </cell>
          <cell r="C160">
            <v>157.06833333333333</v>
          </cell>
        </row>
        <row r="162">
          <cell r="A162" t="str">
            <v>TENSÃO (V)</v>
          </cell>
          <cell r="B162">
            <v>380</v>
          </cell>
          <cell r="C162" t="str">
            <v>V</v>
          </cell>
        </row>
        <row r="163">
          <cell r="A163" t="str">
            <v>CORRENTE (A)</v>
          </cell>
          <cell r="B163">
            <v>238.64064350306808</v>
          </cell>
          <cell r="C163" t="str">
            <v>A</v>
          </cell>
        </row>
        <row r="164">
          <cell r="A164" t="str">
            <v>DISJUNTOR GERAL</v>
          </cell>
          <cell r="B164">
            <v>2500</v>
          </cell>
          <cell r="C164" t="str">
            <v>A</v>
          </cell>
        </row>
        <row r="166">
          <cell r="A166" t="str">
            <v>TRANSFORMADOR DE 1500KVA</v>
          </cell>
        </row>
        <row r="170">
          <cell r="A170" t="str">
            <v>TRANSFORMADOR 2.2 – PBT-2.2 EM EMERGÊNCIA</v>
          </cell>
        </row>
        <row r="172">
          <cell r="A172" t="str">
            <v>FINALIDADE</v>
          </cell>
          <cell r="B172" t="str">
            <v>POT. UNIT. (kW)</v>
          </cell>
          <cell r="C172" t="str">
            <v>POT. UNIT. (CV)</v>
          </cell>
          <cell r="D172" t="str">
            <v>T I P O</v>
          </cell>
          <cell r="E172" t="str">
            <v>POT-M (KW)</v>
          </cell>
          <cell r="F172" t="str">
            <v>FP- M</v>
          </cell>
          <cell r="G172" t="str">
            <v>QTDE.</v>
          </cell>
          <cell r="H172" t="str">
            <v>PÓLOS</v>
          </cell>
          <cell r="I172" t="str">
            <v>F.D.</v>
          </cell>
          <cell r="J172" t="str">
            <v>F.P.</v>
          </cell>
          <cell r="K172" t="str">
            <v>POT. INSTALADA (kW)</v>
          </cell>
          <cell r="L172" t="str">
            <v>POT. INSTALADA (kVA)</v>
          </cell>
          <cell r="M172" t="str">
            <v>POT. DEMANDADA (kW)</v>
          </cell>
          <cell r="N172" t="str">
            <v>POT. DEMANDADA (kVA)</v>
          </cell>
        </row>
        <row r="173">
          <cell r="A173" t="str">
            <v>BARRAMENTO BLINDADO BB2.1/2.3 ESCRITÓRIOS</v>
          </cell>
          <cell r="B173">
            <v>96.05</v>
          </cell>
          <cell r="E173" t="e">
            <v>#N/A</v>
          </cell>
          <cell r="F173" t="e">
            <v>#N/A</v>
          </cell>
          <cell r="G173">
            <v>1</v>
          </cell>
          <cell r="I173">
            <v>1</v>
          </cell>
          <cell r="J173">
            <v>0.98</v>
          </cell>
          <cell r="K173">
            <v>96.05</v>
          </cell>
          <cell r="L173">
            <v>98.010204081632651</v>
          </cell>
          <cell r="M173">
            <v>96.05</v>
          </cell>
          <cell r="N173">
            <v>98.010204081632651</v>
          </cell>
        </row>
        <row r="174">
          <cell r="A174" t="str">
            <v>BARRAMENTO BLINDADO 2.2/2.4 FANCOIL ESCRITÓRIOS</v>
          </cell>
          <cell r="B174">
            <v>8.5227272727272734</v>
          </cell>
          <cell r="C174">
            <v>10</v>
          </cell>
          <cell r="D174" t="str">
            <v>C</v>
          </cell>
          <cell r="E174">
            <v>8.5227272727272734</v>
          </cell>
          <cell r="F174">
            <v>0.77</v>
          </cell>
          <cell r="G174">
            <v>34</v>
          </cell>
          <cell r="I174">
            <v>0</v>
          </cell>
          <cell r="J174">
            <v>0.77</v>
          </cell>
          <cell r="K174">
            <v>289.77272727272731</v>
          </cell>
          <cell r="L174">
            <v>376.32821723730819</v>
          </cell>
          <cell r="M174">
            <v>0</v>
          </cell>
          <cell r="N174">
            <v>0</v>
          </cell>
        </row>
        <row r="175">
          <cell r="A175" t="str">
            <v>TOTAL</v>
          </cell>
          <cell r="I175">
            <v>0.24894852793911473</v>
          </cell>
          <cell r="J175">
            <v>0.98</v>
          </cell>
          <cell r="K175">
            <v>385.82272727272732</v>
          </cell>
          <cell r="L175">
            <v>474.33842131894085</v>
          </cell>
          <cell r="M175">
            <v>96.05</v>
          </cell>
          <cell r="N175">
            <v>98.010204081632651</v>
          </cell>
        </row>
        <row r="178">
          <cell r="A178" t="str">
            <v>RESUMO GERAL:</v>
          </cell>
          <cell r="B178" t="str">
            <v>kW</v>
          </cell>
          <cell r="C178" t="str">
            <v>kVA</v>
          </cell>
        </row>
        <row r="179">
          <cell r="A179" t="str">
            <v>DEMANDAS</v>
          </cell>
          <cell r="B179">
            <v>96.05</v>
          </cell>
          <cell r="C179">
            <v>98.010204081632651</v>
          </cell>
        </row>
        <row r="180">
          <cell r="A180" t="str">
            <v>RESERVA     (%)</v>
          </cell>
          <cell r="B180">
            <v>0.2</v>
          </cell>
        </row>
        <row r="181">
          <cell r="A181" t="str">
            <v>FATOR DE SIMULTANEIDADE</v>
          </cell>
          <cell r="B181">
            <v>1</v>
          </cell>
        </row>
        <row r="183">
          <cell r="A183" t="str">
            <v xml:space="preserve">DEMANDA FINAL </v>
          </cell>
          <cell r="B183">
            <v>115.25999999999999</v>
          </cell>
          <cell r="C183">
            <v>117.61224489795917</v>
          </cell>
        </row>
        <row r="185">
          <cell r="A185" t="str">
            <v>TENSÃO (V)</v>
          </cell>
          <cell r="B185">
            <v>380</v>
          </cell>
          <cell r="C185" t="str">
            <v>V</v>
          </cell>
        </row>
        <row r="186">
          <cell r="A186" t="str">
            <v>CORRENTE (A)</v>
          </cell>
          <cell r="B186">
            <v>178.69331908377086</v>
          </cell>
          <cell r="C186" t="str">
            <v>A</v>
          </cell>
        </row>
        <row r="187">
          <cell r="A187" t="str">
            <v>DISJUNTOR GERAL</v>
          </cell>
          <cell r="B187">
            <v>2500</v>
          </cell>
          <cell r="C187" t="str">
            <v>A</v>
          </cell>
        </row>
        <row r="189">
          <cell r="A189" t="str">
            <v>TRANSFORMADOR DE 1500KVA</v>
          </cell>
        </row>
        <row r="192">
          <cell r="A192" t="str">
            <v>TRANSFORMADOR 2.3 – PBT-2.3</v>
          </cell>
        </row>
        <row r="194">
          <cell r="A194" t="str">
            <v>FINALIDADE</v>
          </cell>
          <cell r="B194" t="str">
            <v>POT. UNIT. (kW)</v>
          </cell>
          <cell r="C194" t="str">
            <v>POT. UNIT. (CV)</v>
          </cell>
          <cell r="D194" t="str">
            <v>T I P O</v>
          </cell>
          <cell r="E194" t="str">
            <v>POT-M (KW)</v>
          </cell>
          <cell r="F194" t="str">
            <v>FP- M</v>
          </cell>
          <cell r="G194" t="str">
            <v>QTDE.</v>
          </cell>
          <cell r="H194" t="str">
            <v>PÓLOS</v>
          </cell>
          <cell r="I194" t="str">
            <v>F.D.</v>
          </cell>
          <cell r="J194" t="str">
            <v>F.P.</v>
          </cell>
          <cell r="K194" t="str">
            <v>POT. INSTALADA (kW)</v>
          </cell>
          <cell r="L194" t="str">
            <v>POT. INSTALADA (kVA)</v>
          </cell>
          <cell r="M194" t="str">
            <v>POT. DEMANDADA (kW)</v>
          </cell>
          <cell r="N194" t="str">
            <v>POT. DEMANDADA (kVA)</v>
          </cell>
        </row>
        <row r="195">
          <cell r="A195" t="str">
            <v>CHILER</v>
          </cell>
          <cell r="B195">
            <v>500</v>
          </cell>
          <cell r="E195" t="e">
            <v>#N/A</v>
          </cell>
          <cell r="F195" t="e">
            <v>#N/A</v>
          </cell>
          <cell r="G195">
            <v>2</v>
          </cell>
          <cell r="I195">
            <v>9.9999999999999995E-7</v>
          </cell>
          <cell r="J195">
            <v>0.9</v>
          </cell>
          <cell r="K195">
            <v>1000</v>
          </cell>
          <cell r="L195">
            <v>1111.1111111111111</v>
          </cell>
          <cell r="M195">
            <v>1E-3</v>
          </cell>
          <cell r="N195">
            <v>1.1111111111111111E-3</v>
          </cell>
        </row>
        <row r="196">
          <cell r="A196" t="str">
            <v>CHILER</v>
          </cell>
          <cell r="B196">
            <v>310</v>
          </cell>
          <cell r="E196" t="e">
            <v>#N/A</v>
          </cell>
          <cell r="F196" t="e">
            <v>#N/A</v>
          </cell>
          <cell r="G196">
            <v>1</v>
          </cell>
          <cell r="I196">
            <v>9.9999999999999995E-7</v>
          </cell>
          <cell r="J196">
            <v>0.9</v>
          </cell>
          <cell r="K196">
            <v>310</v>
          </cell>
          <cell r="L196">
            <v>344.44444444444446</v>
          </cell>
          <cell r="M196">
            <v>3.1E-4</v>
          </cell>
          <cell r="N196">
            <v>3.4444444444444442E-4</v>
          </cell>
        </row>
        <row r="197">
          <cell r="A197" t="str">
            <v>TOTAL</v>
          </cell>
          <cell r="I197">
            <v>9.9999999999999995E-7</v>
          </cell>
          <cell r="J197">
            <v>0.9</v>
          </cell>
          <cell r="K197">
            <v>1310</v>
          </cell>
          <cell r="L197">
            <v>1455.5555555555557</v>
          </cell>
          <cell r="M197">
            <v>1.31E-3</v>
          </cell>
          <cell r="N197">
            <v>1.4555555555555554E-3</v>
          </cell>
        </row>
        <row r="200">
          <cell r="A200" t="str">
            <v>RESUMO GERAL:</v>
          </cell>
          <cell r="B200" t="str">
            <v>kW</v>
          </cell>
          <cell r="C200" t="str">
            <v>kVA</v>
          </cell>
        </row>
        <row r="201">
          <cell r="A201" t="str">
            <v>DEMANDAS</v>
          </cell>
          <cell r="B201">
            <v>1.31E-3</v>
          </cell>
          <cell r="C201">
            <v>1.4555555555555554E-3</v>
          </cell>
        </row>
        <row r="202">
          <cell r="A202" t="str">
            <v>RESERVA     (%)</v>
          </cell>
          <cell r="B202">
            <v>0.2</v>
          </cell>
        </row>
        <row r="203">
          <cell r="A203" t="str">
            <v>FATOR DE SIMULTANEIDADE</v>
          </cell>
          <cell r="B203">
            <v>1</v>
          </cell>
        </row>
        <row r="205">
          <cell r="A205" t="str">
            <v xml:space="preserve">DEMANDA FINAL </v>
          </cell>
          <cell r="B205">
            <v>1.5719999999999998E-3</v>
          </cell>
          <cell r="C205">
            <v>1.7466666666666665E-3</v>
          </cell>
        </row>
        <row r="207">
          <cell r="A207" t="str">
            <v>TENSÃO (V)</v>
          </cell>
          <cell r="B207">
            <v>380</v>
          </cell>
          <cell r="C207" t="str">
            <v>V</v>
          </cell>
        </row>
        <row r="208">
          <cell r="A208" t="str">
            <v>CORRENTE (A)</v>
          </cell>
          <cell r="B208">
            <v>2.6537854478540695E-3</v>
          </cell>
          <cell r="C208" t="str">
            <v>A</v>
          </cell>
        </row>
        <row r="209">
          <cell r="A209" t="str">
            <v>DISJUNTOR GERAL</v>
          </cell>
          <cell r="B209">
            <v>2500</v>
          </cell>
          <cell r="C209" t="str">
            <v>A</v>
          </cell>
        </row>
        <row r="211">
          <cell r="A211" t="str">
            <v>TRANSFORMADOR DE 1500KVA</v>
          </cell>
        </row>
        <row r="215">
          <cell r="A215" t="str">
            <v>DEMANDA TOTAL DO GERADOR EM EMERGÊNCIA – 1º FASE</v>
          </cell>
        </row>
        <row r="217">
          <cell r="A217" t="str">
            <v>FINALIDADE</v>
          </cell>
          <cell r="B217" t="str">
            <v>POT. UNIT. (kW)</v>
          </cell>
          <cell r="C217" t="str">
            <v>POT. UNIT. (CV)</v>
          </cell>
          <cell r="D217" t="str">
            <v>T I P O</v>
          </cell>
          <cell r="E217" t="str">
            <v>POT-M (KW)</v>
          </cell>
          <cell r="F217" t="str">
            <v>FP- M</v>
          </cell>
          <cell r="G217" t="str">
            <v>QTDE.</v>
          </cell>
          <cell r="H217" t="str">
            <v>PÓLOS</v>
          </cell>
          <cell r="I217" t="str">
            <v>F.D.</v>
          </cell>
          <cell r="J217" t="str">
            <v>F.P.</v>
          </cell>
          <cell r="K217" t="str">
            <v>POT. INSTALADA (kW)</v>
          </cell>
          <cell r="L217" t="str">
            <v>POT. INSTALADA (kVA)</v>
          </cell>
          <cell r="M217" t="str">
            <v>POT. DEMANDADA (kW)</v>
          </cell>
          <cell r="N217" t="str">
            <v>POT. DEMANDADA (kVA)</v>
          </cell>
        </row>
        <row r="218">
          <cell r="A218" t="str">
            <v>TRANSFORMADOR 1.1  PBT-1.1</v>
          </cell>
          <cell r="B218">
            <v>324.10509426511931</v>
          </cell>
          <cell r="E218" t="e">
            <v>#N/A</v>
          </cell>
          <cell r="F218" t="e">
            <v>#N/A</v>
          </cell>
          <cell r="G218">
            <v>1</v>
          </cell>
          <cell r="I218">
            <v>0.79896043489677604</v>
          </cell>
          <cell r="J218">
            <v>0.85752015197356957</v>
          </cell>
          <cell r="K218">
            <v>324.10509426511931</v>
          </cell>
          <cell r="L218">
            <v>377.95624221681129</v>
          </cell>
          <cell r="M218">
            <v>258.94714706632033</v>
          </cell>
          <cell r="N218">
            <v>301.97208365349479</v>
          </cell>
        </row>
        <row r="219">
          <cell r="A219" t="str">
            <v>TRANSFORMADOR 1.2  PBT-1.2</v>
          </cell>
          <cell r="B219">
            <v>1391.0193808785871</v>
          </cell>
          <cell r="E219" t="e">
            <v>#N/A</v>
          </cell>
          <cell r="F219" t="e">
            <v>#N/A</v>
          </cell>
          <cell r="G219">
            <v>1</v>
          </cell>
          <cell r="I219">
            <v>5.8131468987100983E-2</v>
          </cell>
          <cell r="J219">
            <v>0.79999999999999993</v>
          </cell>
          <cell r="K219">
            <v>1391.0193808785871</v>
          </cell>
          <cell r="L219">
            <v>1738.7742260982341</v>
          </cell>
          <cell r="M219">
            <v>80.861999999999995</v>
          </cell>
          <cell r="N219">
            <v>101.0775</v>
          </cell>
        </row>
        <row r="220">
          <cell r="A220" t="str">
            <v>TRANSFORMADOR 2.1  PBT-2.1</v>
          </cell>
          <cell r="B220">
            <v>1216.55</v>
          </cell>
          <cell r="E220" t="e">
            <v>#N/A</v>
          </cell>
          <cell r="F220" t="e">
            <v>#N/A</v>
          </cell>
          <cell r="G220">
            <v>1</v>
          </cell>
          <cell r="I220">
            <v>8.9178414368501088E-2</v>
          </cell>
          <cell r="J220">
            <v>0.82886217251514727</v>
          </cell>
          <cell r="K220">
            <v>1216.55</v>
          </cell>
          <cell r="L220">
            <v>1467.7349749336856</v>
          </cell>
          <cell r="M220">
            <v>108.49</v>
          </cell>
          <cell r="N220">
            <v>130.89027777777778</v>
          </cell>
        </row>
        <row r="221">
          <cell r="A221" t="str">
            <v>TRANSFORMADOR 2.2  PBT-2.2</v>
          </cell>
          <cell r="B221">
            <v>385.82272727272732</v>
          </cell>
          <cell r="E221" t="e">
            <v>#N/A</v>
          </cell>
          <cell r="F221" t="e">
            <v>#N/A</v>
          </cell>
          <cell r="G221">
            <v>1</v>
          </cell>
          <cell r="I221">
            <v>0.24894852793911473</v>
          </cell>
          <cell r="J221">
            <v>0.98</v>
          </cell>
          <cell r="K221">
            <v>385.82272727272732</v>
          </cell>
          <cell r="L221">
            <v>393.6966604823748</v>
          </cell>
          <cell r="M221">
            <v>96.05</v>
          </cell>
          <cell r="N221">
            <v>98.010204081632651</v>
          </cell>
        </row>
        <row r="222">
          <cell r="A222" t="str">
            <v>TRANSFORMADOR 2.3  PBT-2.3</v>
          </cell>
          <cell r="B222">
            <v>1310</v>
          </cell>
          <cell r="E222" t="e">
            <v>#N/A</v>
          </cell>
          <cell r="F222" t="e">
            <v>#N/A</v>
          </cell>
          <cell r="G222">
            <v>1</v>
          </cell>
          <cell r="I222">
            <v>9.9999999999999995E-7</v>
          </cell>
          <cell r="J222">
            <v>0.9</v>
          </cell>
          <cell r="K222">
            <v>1310</v>
          </cell>
          <cell r="L222">
            <v>1455.5555555555554</v>
          </cell>
          <cell r="M222">
            <v>1.31E-3</v>
          </cell>
          <cell r="N222">
            <v>1.4555555555555554E-3</v>
          </cell>
        </row>
        <row r="223">
          <cell r="A223" t="str">
            <v>TRANSFORMADOR CM1.1 PBT-SEG</v>
          </cell>
          <cell r="B223">
            <v>551.86220831076525</v>
          </cell>
          <cell r="E223" t="e">
            <v>#N/A</v>
          </cell>
          <cell r="F223" t="e">
            <v>#N/A</v>
          </cell>
          <cell r="G223">
            <v>1</v>
          </cell>
          <cell r="I223">
            <v>0.84231455515010045</v>
          </cell>
          <cell r="J223">
            <v>0.83689583526671951</v>
          </cell>
          <cell r="K223">
            <v>551.86220831076525</v>
          </cell>
          <cell r="L223">
            <v>659.41564655401373</v>
          </cell>
          <cell r="M223">
            <v>464.8415704974343</v>
          </cell>
          <cell r="N223">
            <v>555.43539698615996</v>
          </cell>
        </row>
        <row r="224">
          <cell r="A224" t="str">
            <v>TOTAL</v>
          </cell>
          <cell r="I224">
            <v>0.19484881189623038</v>
          </cell>
          <cell r="J224">
            <v>0.84992685384910982</v>
          </cell>
          <cell r="K224">
            <v>5179.3594107271983</v>
          </cell>
          <cell r="L224">
            <v>6093.1333058406753</v>
          </cell>
          <cell r="M224">
            <v>1009.1920275637546</v>
          </cell>
          <cell r="N224">
            <v>1187.3869180546208</v>
          </cell>
        </row>
        <row r="227">
          <cell r="A227" t="str">
            <v>RESUMO GERAL:</v>
          </cell>
          <cell r="B227" t="str">
            <v>kW</v>
          </cell>
          <cell r="C227" t="str">
            <v>kVA</v>
          </cell>
        </row>
        <row r="228">
          <cell r="A228" t="str">
            <v>DEMANDAS</v>
          </cell>
          <cell r="B228">
            <v>1009.1920275637546</v>
          </cell>
          <cell r="C228">
            <v>1187.3869180546208</v>
          </cell>
        </row>
        <row r="229">
          <cell r="A229" t="str">
            <v>RESERVA     (%)</v>
          </cell>
          <cell r="B229">
            <v>0.2</v>
          </cell>
        </row>
        <row r="230">
          <cell r="A230" t="str">
            <v>FATOR DE SIMULTANEIDADE</v>
          </cell>
          <cell r="B230">
            <v>1</v>
          </cell>
        </row>
        <row r="232">
          <cell r="A232" t="str">
            <v xml:space="preserve">DEMANDA FINAL </v>
          </cell>
          <cell r="B232">
            <v>1211.0304330765055</v>
          </cell>
          <cell r="C232">
            <v>1424.8643016655449</v>
          </cell>
        </row>
        <row r="234">
          <cell r="A234" t="str">
            <v>TENSÃO (V)</v>
          </cell>
          <cell r="B234">
            <v>380</v>
          </cell>
          <cell r="C234" t="str">
            <v>V</v>
          </cell>
        </row>
        <row r="235">
          <cell r="A235" t="str">
            <v>CORRENTE (A)</v>
          </cell>
          <cell r="B235">
            <v>2164.8573371718176</v>
          </cell>
          <cell r="C235" t="str">
            <v>A</v>
          </cell>
        </row>
        <row r="236">
          <cell r="A236" t="str">
            <v>DISJUNTOR GERAL</v>
          </cell>
          <cell r="B236">
            <v>1250</v>
          </cell>
          <cell r="C236" t="str">
            <v>A</v>
          </cell>
        </row>
        <row r="238">
          <cell r="A238" t="str">
            <v>ADOTADO GERADOR DE 1165/1040KVA</v>
          </cell>
        </row>
        <row r="243">
          <cell r="A243" t="str">
            <v>TABELA DE EMERGÊNICA GERAL – 1º FASE</v>
          </cell>
        </row>
        <row r="245">
          <cell r="A245" t="str">
            <v>FINALIDADE</v>
          </cell>
          <cell r="B245" t="str">
            <v>POT. UNIT. (kW)</v>
          </cell>
          <cell r="C245" t="str">
            <v>POT. UNIT. (CV)</v>
          </cell>
          <cell r="D245" t="str">
            <v>T I P O</v>
          </cell>
          <cell r="E245" t="str">
            <v>POT-M (KW)</v>
          </cell>
          <cell r="F245" t="str">
            <v>FP- M</v>
          </cell>
          <cell r="G245" t="str">
            <v>QTDE.</v>
          </cell>
          <cell r="H245" t="str">
            <v>PÓLOS</v>
          </cell>
          <cell r="I245" t="str">
            <v>F.D.</v>
          </cell>
          <cell r="J245" t="str">
            <v>F.P.</v>
          </cell>
          <cell r="K245" t="str">
            <v>POT. INSTALADA (kW)</v>
          </cell>
          <cell r="L245" t="str">
            <v>POT. INSTALADA (kVA)</v>
          </cell>
          <cell r="M245" t="str">
            <v>POT. DEMANDADA (kW)</v>
          </cell>
          <cell r="N245" t="str">
            <v>POT. DEMANDADA (kVA)</v>
          </cell>
        </row>
        <row r="246">
          <cell r="A246" t="str">
            <v>BARRAMENTO BLINDADO BB1.1/1.3 – ILUMINAÇÃO HALL</v>
          </cell>
          <cell r="B246">
            <v>123.78</v>
          </cell>
          <cell r="E246" t="e">
            <v>#N/A</v>
          </cell>
          <cell r="F246" t="e">
            <v>#N/A</v>
          </cell>
          <cell r="G246">
            <v>1</v>
          </cell>
          <cell r="I246">
            <v>0.72387274236801691</v>
          </cell>
          <cell r="J246">
            <v>0.98</v>
          </cell>
          <cell r="K246">
            <v>123.78</v>
          </cell>
          <cell r="L246">
            <v>126.30612244897959</v>
          </cell>
          <cell r="M246">
            <v>89.600968050313128</v>
          </cell>
          <cell r="N246">
            <v>91.4295592350134</v>
          </cell>
        </row>
        <row r="247">
          <cell r="A247" t="str">
            <v>QD-B1-3S</v>
          </cell>
          <cell r="B247">
            <v>140.32509426511928</v>
          </cell>
          <cell r="E247" t="e">
            <v>#N/A</v>
          </cell>
          <cell r="F247" t="e">
            <v>#N/A</v>
          </cell>
          <cell r="G247">
            <v>1</v>
          </cell>
          <cell r="I247">
            <v>1</v>
          </cell>
          <cell r="J247">
            <v>0.77296462798671983</v>
          </cell>
          <cell r="K247">
            <v>140.32509426511928</v>
          </cell>
          <cell r="L247">
            <v>181.54141752982022</v>
          </cell>
          <cell r="M247">
            <v>140.32509426511928</v>
          </cell>
          <cell r="N247">
            <v>181.54141752982022</v>
          </cell>
        </row>
        <row r="248">
          <cell r="A248" t="str">
            <v>NO BREAK</v>
          </cell>
          <cell r="B248">
            <v>30</v>
          </cell>
          <cell r="G248">
            <v>2</v>
          </cell>
          <cell r="I248">
            <v>0.5</v>
          </cell>
          <cell r="J248">
            <v>1</v>
          </cell>
          <cell r="K248">
            <v>60</v>
          </cell>
          <cell r="L248">
            <v>60</v>
          </cell>
          <cell r="M248">
            <v>30</v>
          </cell>
          <cell r="N248">
            <v>30</v>
          </cell>
        </row>
        <row r="249">
          <cell r="A249" t="str">
            <v>ILUMINAÇÃO E COMANDO ELEVADORES SUBSOLO</v>
          </cell>
          <cell r="B249">
            <v>1.3</v>
          </cell>
          <cell r="E249" t="e">
            <v>#N/A</v>
          </cell>
          <cell r="F249" t="e">
            <v>#N/A</v>
          </cell>
          <cell r="G249">
            <v>1</v>
          </cell>
          <cell r="I249">
            <v>0.74</v>
          </cell>
          <cell r="J249">
            <v>0.8</v>
          </cell>
          <cell r="K249">
            <v>1.3</v>
          </cell>
          <cell r="L249">
            <v>1.625</v>
          </cell>
          <cell r="M249">
            <v>0.96199999999999997</v>
          </cell>
          <cell r="N249">
            <v>1.2024999999999999</v>
          </cell>
        </row>
        <row r="250">
          <cell r="A250" t="str">
            <v>ELEVADORES GARAGEM</v>
          </cell>
          <cell r="B250">
            <v>20</v>
          </cell>
          <cell r="E250" t="e">
            <v>#N/A</v>
          </cell>
          <cell r="F250" t="e">
            <v>#N/A</v>
          </cell>
          <cell r="G250">
            <v>2</v>
          </cell>
          <cell r="I250">
            <v>0.74</v>
          </cell>
          <cell r="J250">
            <v>0.8</v>
          </cell>
          <cell r="K250">
            <v>40</v>
          </cell>
          <cell r="L250">
            <v>50</v>
          </cell>
          <cell r="M250">
            <v>29.6</v>
          </cell>
          <cell r="N250">
            <v>37</v>
          </cell>
        </row>
        <row r="251">
          <cell r="A251" t="str">
            <v>ELEVADORES ZONA BAIXA</v>
          </cell>
          <cell r="B251">
            <v>50</v>
          </cell>
          <cell r="E251" t="e">
            <v>#N/A</v>
          </cell>
          <cell r="F251" t="e">
            <v>#N/A</v>
          </cell>
          <cell r="G251">
            <v>8</v>
          </cell>
          <cell r="I251">
            <v>0.125</v>
          </cell>
          <cell r="J251">
            <v>0.8</v>
          </cell>
          <cell r="K251">
            <v>400</v>
          </cell>
          <cell r="L251">
            <v>500</v>
          </cell>
          <cell r="M251">
            <v>50</v>
          </cell>
          <cell r="N251">
            <v>62.5</v>
          </cell>
        </row>
        <row r="252">
          <cell r="A252" t="str">
            <v>ILUMINAÇÃO E COMANDO ELEVADORES ZONA BAIXA</v>
          </cell>
          <cell r="B252">
            <v>3</v>
          </cell>
          <cell r="E252" t="e">
            <v>#N/A</v>
          </cell>
          <cell r="F252" t="e">
            <v>#N/A</v>
          </cell>
          <cell r="G252">
            <v>1</v>
          </cell>
          <cell r="I252">
            <v>0.1</v>
          </cell>
          <cell r="J252">
            <v>0.8</v>
          </cell>
          <cell r="K252">
            <v>3</v>
          </cell>
          <cell r="L252">
            <v>3.75</v>
          </cell>
          <cell r="M252">
            <v>0.3</v>
          </cell>
          <cell r="N252">
            <v>0.375</v>
          </cell>
        </row>
        <row r="253">
          <cell r="A253" t="str">
            <v>ELEVADOR DE SEGUANÇA</v>
          </cell>
          <cell r="B253">
            <v>35</v>
          </cell>
          <cell r="E253" t="e">
            <v>#N/A</v>
          </cell>
          <cell r="F253" t="e">
            <v>#N/A</v>
          </cell>
          <cell r="G253">
            <v>1</v>
          </cell>
          <cell r="I253">
            <v>1</v>
          </cell>
          <cell r="J253">
            <v>0.8</v>
          </cell>
          <cell r="K253">
            <v>35</v>
          </cell>
          <cell r="L253">
            <v>43.75</v>
          </cell>
          <cell r="M253">
            <v>35</v>
          </cell>
          <cell r="N253">
            <v>43.75</v>
          </cell>
        </row>
        <row r="254">
          <cell r="A254" t="str">
            <v>ILUMINAÇÃO E COMANDO ELEVADORE DE SEGURANÇA</v>
          </cell>
          <cell r="B254">
            <v>3</v>
          </cell>
          <cell r="E254" t="e">
            <v>#N/A</v>
          </cell>
          <cell r="F254" t="e">
            <v>#N/A</v>
          </cell>
          <cell r="G254">
            <v>1</v>
          </cell>
          <cell r="I254">
            <v>1</v>
          </cell>
          <cell r="J254">
            <v>0.8</v>
          </cell>
          <cell r="K254">
            <v>3</v>
          </cell>
          <cell r="L254">
            <v>3.75</v>
          </cell>
          <cell r="M254">
            <v>3</v>
          </cell>
          <cell r="N254">
            <v>3.75</v>
          </cell>
        </row>
        <row r="255">
          <cell r="A255" t="str">
            <v>PRESSURIZAÇÃO ESCADA 5SS</v>
          </cell>
          <cell r="B255">
            <v>6.3805104408352662</v>
          </cell>
          <cell r="C255">
            <v>7.5</v>
          </cell>
          <cell r="D255" t="str">
            <v>C</v>
          </cell>
          <cell r="E255">
            <v>6.3805104408352662</v>
          </cell>
          <cell r="F255">
            <v>0.8</v>
          </cell>
          <cell r="G255">
            <v>4</v>
          </cell>
          <cell r="I255">
            <v>0.5</v>
          </cell>
          <cell r="J255">
            <v>0.8</v>
          </cell>
          <cell r="K255">
            <v>25.522041763341065</v>
          </cell>
          <cell r="L255">
            <v>31.902552204176331</v>
          </cell>
          <cell r="M255">
            <v>12.761020881670532</v>
          </cell>
          <cell r="N255">
            <v>15.951276102088165</v>
          </cell>
        </row>
        <row r="256">
          <cell r="A256" t="str">
            <v>PRESSURIZAÇÃO ESCADA 3SS</v>
          </cell>
          <cell r="B256">
            <v>8.6705202312138727</v>
          </cell>
          <cell r="C256">
            <v>10</v>
          </cell>
          <cell r="D256" t="str">
            <v>C</v>
          </cell>
          <cell r="E256">
            <v>8.6705202312138727</v>
          </cell>
          <cell r="F256">
            <v>0.85</v>
          </cell>
          <cell r="G256">
            <v>2</v>
          </cell>
          <cell r="I256">
            <v>0.5</v>
          </cell>
          <cell r="J256">
            <v>0.85</v>
          </cell>
          <cell r="K256">
            <v>17.341040462427745</v>
          </cell>
          <cell r="L256">
            <v>20.401224073444407</v>
          </cell>
          <cell r="M256">
            <v>8.6705202312138727</v>
          </cell>
          <cell r="N256">
            <v>10.200612036722204</v>
          </cell>
        </row>
        <row r="257">
          <cell r="A257" t="str">
            <v>PRESSURIZAÇÃO ESCADA 1SS</v>
          </cell>
          <cell r="B257">
            <v>16.930022573363431</v>
          </cell>
          <cell r="C257">
            <v>20</v>
          </cell>
          <cell r="D257" t="str">
            <v>C</v>
          </cell>
          <cell r="E257">
            <v>16.930022573363431</v>
          </cell>
          <cell r="F257">
            <v>0.84</v>
          </cell>
          <cell r="G257">
            <v>5</v>
          </cell>
          <cell r="I257">
            <v>0.8</v>
          </cell>
          <cell r="J257">
            <v>0.84</v>
          </cell>
          <cell r="K257">
            <v>84.650112866817153</v>
          </cell>
          <cell r="L257">
            <v>100.77394388906805</v>
          </cell>
          <cell r="M257">
            <v>67.720090293453723</v>
          </cell>
          <cell r="N257">
            <v>80.619155111254443</v>
          </cell>
        </row>
        <row r="258">
          <cell r="A258" t="str">
            <v>EXAUSTÃO DE FUMAÇA</v>
          </cell>
          <cell r="B258">
            <v>16.930022573363431</v>
          </cell>
          <cell r="C258">
            <v>20</v>
          </cell>
          <cell r="D258" t="str">
            <v>C</v>
          </cell>
          <cell r="E258">
            <v>16.930022573363431</v>
          </cell>
          <cell r="F258">
            <v>0.84</v>
          </cell>
          <cell r="G258">
            <v>2</v>
          </cell>
          <cell r="I258">
            <v>1</v>
          </cell>
          <cell r="J258">
            <v>0.84</v>
          </cell>
          <cell r="K258">
            <v>33.860045146726861</v>
          </cell>
          <cell r="L258">
            <v>40.309577555627214</v>
          </cell>
          <cell r="M258">
            <v>33.860045146726861</v>
          </cell>
          <cell r="N258">
            <v>40.309577555627214</v>
          </cell>
        </row>
        <row r="259">
          <cell r="A259" t="str">
            <v>ELEVADOR DE SEGUANÇA</v>
          </cell>
          <cell r="B259">
            <v>35</v>
          </cell>
          <cell r="E259" t="e">
            <v>#N/A</v>
          </cell>
          <cell r="F259" t="e">
            <v>#N/A</v>
          </cell>
          <cell r="G259">
            <v>1</v>
          </cell>
          <cell r="I259">
            <v>1</v>
          </cell>
          <cell r="J259">
            <v>0.8</v>
          </cell>
          <cell r="K259">
            <v>35</v>
          </cell>
          <cell r="L259">
            <v>43.75</v>
          </cell>
          <cell r="M259">
            <v>35</v>
          </cell>
          <cell r="N259">
            <v>43.75</v>
          </cell>
        </row>
        <row r="260">
          <cell r="A260" t="str">
            <v>ILUMINAÇÃO E COMANDO ELEVADORE DE SEGURANÇA</v>
          </cell>
          <cell r="B260">
            <v>3</v>
          </cell>
          <cell r="E260" t="e">
            <v>#N/A</v>
          </cell>
          <cell r="F260" t="e">
            <v>#N/A</v>
          </cell>
          <cell r="G260">
            <v>1</v>
          </cell>
          <cell r="I260">
            <v>1</v>
          </cell>
          <cell r="J260">
            <v>0.8</v>
          </cell>
          <cell r="K260">
            <v>3</v>
          </cell>
          <cell r="L260">
            <v>3.75</v>
          </cell>
          <cell r="M260">
            <v>3</v>
          </cell>
          <cell r="N260">
            <v>3.75</v>
          </cell>
        </row>
        <row r="261">
          <cell r="A261" t="str">
            <v>PRESSURIZAÇÃO ESCADA 5SS</v>
          </cell>
          <cell r="B261">
            <v>6.3805104408352662</v>
          </cell>
          <cell r="C261">
            <v>7.5</v>
          </cell>
          <cell r="D261" t="str">
            <v>C</v>
          </cell>
          <cell r="E261">
            <v>6.3805104408352662</v>
          </cell>
          <cell r="F261">
            <v>0.8</v>
          </cell>
          <cell r="G261">
            <v>4</v>
          </cell>
          <cell r="I261">
            <v>0.5</v>
          </cell>
          <cell r="J261">
            <v>0.8</v>
          </cell>
          <cell r="K261">
            <v>25.522041763341065</v>
          </cell>
          <cell r="L261">
            <v>31.902552204176331</v>
          </cell>
          <cell r="M261">
            <v>12.761020881670532</v>
          </cell>
          <cell r="N261">
            <v>15.951276102088165</v>
          </cell>
        </row>
        <row r="262">
          <cell r="A262" t="str">
            <v>PRESSURIZAÇÃO ESCADA 3SS</v>
          </cell>
          <cell r="B262">
            <v>8.6705202312138727</v>
          </cell>
          <cell r="C262">
            <v>10</v>
          </cell>
          <cell r="D262" t="str">
            <v>C</v>
          </cell>
          <cell r="E262">
            <v>8.6705202312138727</v>
          </cell>
          <cell r="F262">
            <v>0.85</v>
          </cell>
          <cell r="G262">
            <v>2</v>
          </cell>
          <cell r="I262">
            <v>0.5</v>
          </cell>
          <cell r="J262">
            <v>0.85</v>
          </cell>
          <cell r="K262">
            <v>17.341040462427745</v>
          </cell>
          <cell r="L262">
            <v>20.401224073444407</v>
          </cell>
          <cell r="M262">
            <v>8.6705202312138727</v>
          </cell>
          <cell r="N262">
            <v>10.200612036722204</v>
          </cell>
        </row>
        <row r="263">
          <cell r="A263" t="str">
            <v>PRESSURIZAÇÃO ESCADA 1SS</v>
          </cell>
          <cell r="B263">
            <v>16.930022573363431</v>
          </cell>
          <cell r="C263">
            <v>20</v>
          </cell>
          <cell r="D263" t="str">
            <v>C</v>
          </cell>
          <cell r="E263">
            <v>16.930022573363431</v>
          </cell>
          <cell r="F263">
            <v>0.84</v>
          </cell>
          <cell r="G263">
            <v>5</v>
          </cell>
          <cell r="I263">
            <v>0.8</v>
          </cell>
          <cell r="J263">
            <v>0.84</v>
          </cell>
          <cell r="K263">
            <v>84.650112866817153</v>
          </cell>
          <cell r="L263">
            <v>100.77394388906805</v>
          </cell>
          <cell r="M263">
            <v>67.720090293453723</v>
          </cell>
          <cell r="N263">
            <v>80.619155111254443</v>
          </cell>
        </row>
        <row r="264">
          <cell r="A264" t="str">
            <v>EXAUSTÃO DE FUMAÇA</v>
          </cell>
          <cell r="B264">
            <v>16.930022573363431</v>
          </cell>
          <cell r="C264">
            <v>20</v>
          </cell>
          <cell r="D264" t="str">
            <v>C</v>
          </cell>
          <cell r="E264">
            <v>16.930022573363431</v>
          </cell>
          <cell r="F264">
            <v>0.84</v>
          </cell>
          <cell r="G264">
            <v>2</v>
          </cell>
          <cell r="I264">
            <v>1</v>
          </cell>
          <cell r="J264">
            <v>0.84</v>
          </cell>
          <cell r="K264">
            <v>33.860045146726861</v>
          </cell>
          <cell r="L264">
            <v>40.309577555627214</v>
          </cell>
          <cell r="M264">
            <v>33.860045146726861</v>
          </cell>
          <cell r="N264">
            <v>40.309577555627214</v>
          </cell>
        </row>
        <row r="265">
          <cell r="A265" t="str">
            <v>BOMBA DE RECALQUE DE ÓLEO DIESEL</v>
          </cell>
          <cell r="B265">
            <v>2.75</v>
          </cell>
          <cell r="C265">
            <v>3</v>
          </cell>
          <cell r="D265" t="str">
            <v>H</v>
          </cell>
          <cell r="E265">
            <v>2.75</v>
          </cell>
          <cell r="F265">
            <v>0.77</v>
          </cell>
          <cell r="G265">
            <v>2</v>
          </cell>
          <cell r="I265">
            <v>0.5</v>
          </cell>
          <cell r="J265">
            <v>0.77</v>
          </cell>
          <cell r="K265">
            <v>5.5</v>
          </cell>
          <cell r="L265">
            <v>7.1428571428571441</v>
          </cell>
          <cell r="M265">
            <v>2.75</v>
          </cell>
          <cell r="N265">
            <v>3.5714285714285721</v>
          </cell>
        </row>
        <row r="266">
          <cell r="A266" t="str">
            <v>ILUMINAÇÃO E TOMADAS GERADOR</v>
          </cell>
          <cell r="B266">
            <v>11.67</v>
          </cell>
          <cell r="G266">
            <v>1</v>
          </cell>
          <cell r="I266">
            <v>0.9</v>
          </cell>
          <cell r="J266">
            <v>0.94</v>
          </cell>
          <cell r="K266">
            <v>11.67</v>
          </cell>
          <cell r="L266">
            <v>12.414893617021276</v>
          </cell>
          <cell r="M266">
            <v>10.503</v>
          </cell>
          <cell r="N266">
            <v>11.173404255319149</v>
          </cell>
        </row>
        <row r="267">
          <cell r="A267" t="str">
            <v>BOMBA DE INCÊNDIO PRINCIPAL</v>
          </cell>
          <cell r="B267">
            <v>119.56521739130434</v>
          </cell>
          <cell r="C267">
            <v>150</v>
          </cell>
          <cell r="D267" t="str">
            <v>H</v>
          </cell>
          <cell r="E267">
            <v>119.56521739130434</v>
          </cell>
          <cell r="F267">
            <v>0.86</v>
          </cell>
          <cell r="G267">
            <v>1</v>
          </cell>
          <cell r="I267">
            <v>1</v>
          </cell>
          <cell r="J267">
            <v>0.86</v>
          </cell>
          <cell r="K267">
            <v>119.56521739130434</v>
          </cell>
          <cell r="L267">
            <v>139.02932254802832</v>
          </cell>
          <cell r="M267">
            <v>119.56521739130434</v>
          </cell>
          <cell r="N267">
            <v>139.02932254802832</v>
          </cell>
        </row>
        <row r="268">
          <cell r="A268" t="str">
            <v>RETIFICADOR SUBESTAÇÃO</v>
          </cell>
          <cell r="B268">
            <v>10</v>
          </cell>
          <cell r="G268">
            <v>1</v>
          </cell>
          <cell r="I268">
            <v>1</v>
          </cell>
          <cell r="J268">
            <v>0.8</v>
          </cell>
          <cell r="K268">
            <v>10</v>
          </cell>
          <cell r="L268">
            <v>12.5</v>
          </cell>
          <cell r="M268">
            <v>10</v>
          </cell>
          <cell r="N268">
            <v>12.5</v>
          </cell>
        </row>
        <row r="269">
          <cell r="A269" t="str">
            <v>ILUMINAÇÃO HELIPONTO</v>
          </cell>
          <cell r="B269">
            <v>10</v>
          </cell>
          <cell r="E269" t="e">
            <v>#N/A</v>
          </cell>
          <cell r="F269" t="e">
            <v>#N/A</v>
          </cell>
          <cell r="G269">
            <v>1</v>
          </cell>
          <cell r="I269">
            <v>1</v>
          </cell>
          <cell r="J269">
            <v>0.9</v>
          </cell>
          <cell r="K269">
            <v>10</v>
          </cell>
          <cell r="L269">
            <v>11.111111111111111</v>
          </cell>
          <cell r="M269">
            <v>10</v>
          </cell>
          <cell r="N269">
            <v>11.111111111111111</v>
          </cell>
        </row>
        <row r="270">
          <cell r="A270" t="str">
            <v>ELEVADORE HELIPONTO</v>
          </cell>
          <cell r="B270">
            <v>12</v>
          </cell>
          <cell r="E270" t="e">
            <v>#N/A</v>
          </cell>
          <cell r="F270" t="e">
            <v>#N/A</v>
          </cell>
          <cell r="G270">
            <v>2</v>
          </cell>
          <cell r="I270">
            <v>1</v>
          </cell>
          <cell r="J270">
            <v>0.9</v>
          </cell>
          <cell r="K270">
            <v>24</v>
          </cell>
          <cell r="L270">
            <v>26.666666666666664</v>
          </cell>
          <cell r="M270">
            <v>24</v>
          </cell>
          <cell r="N270">
            <v>26.666666666666664</v>
          </cell>
        </row>
        <row r="271">
          <cell r="A271" t="str">
            <v>ILUMINAÇÃO E COMANDO ELEVADORE HELIPONTO</v>
          </cell>
          <cell r="B271">
            <v>1.3</v>
          </cell>
          <cell r="E271" t="e">
            <v>#N/A</v>
          </cell>
          <cell r="F271" t="e">
            <v>#N/A</v>
          </cell>
          <cell r="G271">
            <v>1</v>
          </cell>
          <cell r="I271">
            <v>1</v>
          </cell>
          <cell r="J271">
            <v>0.8</v>
          </cell>
          <cell r="K271">
            <v>1.3</v>
          </cell>
          <cell r="L271">
            <v>1.625</v>
          </cell>
          <cell r="M271">
            <v>1.3</v>
          </cell>
          <cell r="N271">
            <v>1.625</v>
          </cell>
        </row>
        <row r="272">
          <cell r="A272" t="str">
            <v>ELEVADORES ZONA ALTA</v>
          </cell>
          <cell r="B272">
            <v>70</v>
          </cell>
          <cell r="E272" t="e">
            <v>#N/A</v>
          </cell>
          <cell r="F272" t="e">
            <v>#N/A</v>
          </cell>
          <cell r="G272">
            <v>8</v>
          </cell>
          <cell r="I272">
            <v>0.13</v>
          </cell>
          <cell r="J272">
            <v>0.8</v>
          </cell>
          <cell r="K272">
            <v>560</v>
          </cell>
          <cell r="L272">
            <v>700</v>
          </cell>
          <cell r="M272">
            <v>72.8</v>
          </cell>
          <cell r="N272">
            <v>91</v>
          </cell>
        </row>
        <row r="273">
          <cell r="A273" t="str">
            <v>ILUMINAÇÃO E COMANDO ELEVADORES ZONA ALTA</v>
          </cell>
          <cell r="B273">
            <v>3</v>
          </cell>
          <cell r="E273" t="e">
            <v>#N/A</v>
          </cell>
          <cell r="F273" t="e">
            <v>#N/A</v>
          </cell>
          <cell r="G273">
            <v>1</v>
          </cell>
          <cell r="I273">
            <v>0.13</v>
          </cell>
          <cell r="J273">
            <v>0.8</v>
          </cell>
          <cell r="K273">
            <v>3</v>
          </cell>
          <cell r="L273">
            <v>3.75</v>
          </cell>
          <cell r="M273">
            <v>0.39</v>
          </cell>
          <cell r="N273">
            <v>0.48749999999999999</v>
          </cell>
        </row>
        <row r="274">
          <cell r="A274" t="str">
            <v>BARRAMENTO BLINDADO BB2.1/2.3 ESCRITÓRIOS</v>
          </cell>
          <cell r="B274">
            <v>96.05</v>
          </cell>
          <cell r="E274" t="e">
            <v>#N/A</v>
          </cell>
          <cell r="F274" t="e">
            <v>#N/A</v>
          </cell>
          <cell r="G274">
            <v>1</v>
          </cell>
          <cell r="I274">
            <v>1</v>
          </cell>
          <cell r="J274">
            <v>0.98</v>
          </cell>
          <cell r="K274">
            <v>96.05</v>
          </cell>
          <cell r="L274">
            <v>98.010204081632637</v>
          </cell>
          <cell r="M274">
            <v>96.05</v>
          </cell>
          <cell r="N274">
            <v>98.010204081632637</v>
          </cell>
        </row>
        <row r="275">
          <cell r="A275" t="str">
            <v>TOTAL</v>
          </cell>
          <cell r="I275">
            <v>0.50301320878545841</v>
          </cell>
          <cell r="J275">
            <v>0.850036125133944</v>
          </cell>
          <cell r="K275">
            <v>2008.2367921350492</v>
          </cell>
          <cell r="L275">
            <v>2417.2471905907491</v>
          </cell>
          <cell r="M275">
            <v>1010.1696328128667</v>
          </cell>
          <cell r="N275">
            <v>1188.3843556104039</v>
          </cell>
        </row>
        <row r="278">
          <cell r="A278" t="str">
            <v>RESUMO GERAL:</v>
          </cell>
          <cell r="B278" t="str">
            <v>kW</v>
          </cell>
          <cell r="C278" t="str">
            <v>kVA</v>
          </cell>
        </row>
        <row r="279">
          <cell r="A279" t="str">
            <v>DEMANDAS</v>
          </cell>
          <cell r="B279">
            <v>1010.1696328128667</v>
          </cell>
          <cell r="C279">
            <v>1188.3843556104039</v>
          </cell>
        </row>
        <row r="280">
          <cell r="A280" t="str">
            <v>RESERVA     (%)</v>
          </cell>
          <cell r="B280">
            <v>0</v>
          </cell>
        </row>
        <row r="281">
          <cell r="A281" t="str">
            <v>FATOR DE SIMULTANEIDADE</v>
          </cell>
          <cell r="B281">
            <v>0.8</v>
          </cell>
        </row>
        <row r="283">
          <cell r="A283" t="str">
            <v xml:space="preserve">DEMANDA FINAL </v>
          </cell>
          <cell r="B283">
            <v>808.13570625029342</v>
          </cell>
          <cell r="C283">
            <v>950.70748448832319</v>
          </cell>
        </row>
        <row r="285">
          <cell r="A285" t="str">
            <v>TENSÃO (V)</v>
          </cell>
          <cell r="B285">
            <v>380</v>
          </cell>
          <cell r="C285" t="str">
            <v>V</v>
          </cell>
        </row>
        <row r="286">
          <cell r="A286" t="str">
            <v>CORRENTE (A)</v>
          </cell>
          <cell r="B286">
            <v>1444.4505844471721</v>
          </cell>
          <cell r="C286" t="str">
            <v>A</v>
          </cell>
        </row>
        <row r="287">
          <cell r="A287" t="str">
            <v>DISJUNTOR GERAL</v>
          </cell>
          <cell r="B287">
            <v>1250</v>
          </cell>
          <cell r="C287" t="str">
            <v>A</v>
          </cell>
        </row>
        <row r="289">
          <cell r="A289" t="str">
            <v>ADOTADO GERADOR DE 1040KVA/830KW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LET&amp;AC"/>
      <sheetName val="Cabos"/>
      <sheetName val="ATERR"/>
      <sheetName val="ILUM"/>
      <sheetName val="Memoria"/>
      <sheetName val="Paineis"/>
      <sheetName val="Lista Cabos Compras"/>
      <sheetName val="Lista Cabos Compras (Apoio)"/>
      <sheetName val="Lista Materiais"/>
      <sheetName val="DADOS"/>
      <sheetName val="Anexos"/>
      <sheetName val="Capa  LISTA C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 "/>
      <sheetName val="CAPA 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ÁRIOS"/>
      <sheetName val="Plan1"/>
      <sheetName val="BDI"/>
      <sheetName val="ORÇAMENTO"/>
      <sheetName val="CRONOGRAMA"/>
    </sheetNames>
    <sheetDataSet>
      <sheetData sheetId="0" refreshError="1"/>
      <sheetData sheetId="1" refreshError="1">
        <row r="3">
          <cell r="E3" t="str">
            <v>Selecionar</v>
          </cell>
        </row>
        <row r="4">
          <cell r="E4" t="str">
            <v>Item 01</v>
          </cell>
        </row>
        <row r="5">
          <cell r="E5" t="str">
            <v>Item 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O BDI"/>
      <sheetName val="INSUMOS"/>
      <sheetName val="COMPOSIÇÃO"/>
      <sheetName val="QUANTITATIVO"/>
      <sheetName val="CÁLCULO_DO_BDI"/>
      <sheetName val="Con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"/>
      <sheetName val="resumo"/>
      <sheetName val="ORCAMENTO"/>
      <sheetName val="ADMI_25.01"/>
      <sheetName val="ITEM 25 - ADIMINS. LOCAL"/>
      <sheetName val="20.01-04-EL_SP_SON_SEG"/>
      <sheetName val="20.05 - HS"/>
      <sheetName val="20.06-INC"/>
      <sheetName val="20.07- GLP"/>
      <sheetName val="ITEM 22.01 SINALIZACAO"/>
    </sheetNames>
    <sheetDataSet>
      <sheetData sheetId="0" refreshError="1"/>
      <sheetData sheetId="1" refreshError="1"/>
      <sheetData sheetId="2" refreshError="1"/>
      <sheetData sheetId="3" refreshError="1">
        <row r="48">
          <cell r="G48">
            <v>306106.84999999998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2 - Planilha"/>
      <sheetName val="Anexo 3"/>
      <sheetName val="Anexo 4 - CPU"/>
      <sheetName val="Composição Emp"/>
      <sheetName val="Composição Emp (2)"/>
      <sheetName val="Anexo 5 -NÃO OPTANTES"/>
      <sheetName val="Anexo 5.1-SIMPLES"/>
      <sheetName val="Anexo 6 Cronograma"/>
      <sheetName val="Mediana mercado"/>
    </sheetNames>
    <sheetDataSet>
      <sheetData sheetId="0">
        <row r="13">
          <cell r="D13" t="str">
            <v>DEMOLIÇÕES E RETIRADAS</v>
          </cell>
        </row>
        <row r="23">
          <cell r="D23" t="str">
            <v>REVESTIMENTO EXTERNO</v>
          </cell>
        </row>
        <row r="42">
          <cell r="D42" t="str">
            <v>PINTURA EM METAL</v>
          </cell>
        </row>
        <row r="45">
          <cell r="D45" t="str">
            <v>ESQUADRIAS</v>
          </cell>
        </row>
        <row r="47">
          <cell r="D47" t="str">
            <v>LIMPEZA DE FACHADAS POR HIDROJATEAMENTO</v>
          </cell>
        </row>
        <row r="52">
          <cell r="D52" t="str">
            <v xml:space="preserve">ADMINISTRAÇÃO LOCAL </v>
          </cell>
        </row>
        <row r="54">
          <cell r="D54" t="str">
            <v>LIMPEZA</v>
          </cell>
        </row>
      </sheetData>
      <sheetData sheetId="1">
        <row r="25">
          <cell r="H25">
            <v>0.2487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J66"/>
  <sheetViews>
    <sheetView tabSelected="1" workbookViewId="0">
      <selection activeCell="G2" sqref="G2:H2"/>
    </sheetView>
  </sheetViews>
  <sheetFormatPr defaultRowHeight="14.25" x14ac:dyDescent="0.2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6" width="13" style="122" bestFit="1" customWidth="1"/>
    <col min="7" max="9" width="13" style="116" bestFit="1" customWidth="1"/>
    <col min="10" max="10" width="13" hidden="1" customWidth="1"/>
  </cols>
  <sheetData>
    <row r="1" spans="1:10" ht="30" customHeight="1" x14ac:dyDescent="0.2">
      <c r="A1" s="32"/>
      <c r="B1" s="32"/>
      <c r="C1" s="32"/>
      <c r="D1" s="32" t="s">
        <v>463</v>
      </c>
      <c r="E1" s="160" t="s">
        <v>418</v>
      </c>
      <c r="F1" s="160"/>
      <c r="G1" s="161" t="s">
        <v>417</v>
      </c>
      <c r="H1" s="161"/>
      <c r="I1" s="113" t="s">
        <v>416</v>
      </c>
      <c r="J1" s="105"/>
    </row>
    <row r="2" spans="1:10" ht="76.5" customHeight="1" x14ac:dyDescent="0.2">
      <c r="A2" s="31"/>
      <c r="B2" s="31"/>
      <c r="C2" s="31"/>
      <c r="D2" s="143" t="s">
        <v>556</v>
      </c>
      <c r="E2" s="162" t="s">
        <v>415</v>
      </c>
      <c r="F2" s="162"/>
      <c r="G2" s="163">
        <f>'Anexo 3'!H25</f>
        <v>0.2487</v>
      </c>
      <c r="H2" s="163"/>
      <c r="I2" s="169" t="s">
        <v>563</v>
      </c>
      <c r="J2" s="64"/>
    </row>
    <row r="3" spans="1:10" ht="32.25" customHeight="1" x14ac:dyDescent="0.2">
      <c r="A3" s="164" t="s">
        <v>559</v>
      </c>
      <c r="B3" s="165"/>
      <c r="C3" s="165"/>
      <c r="D3" s="165"/>
      <c r="E3" s="165"/>
      <c r="F3" s="165"/>
      <c r="G3" s="165"/>
      <c r="H3" s="165"/>
      <c r="I3" s="165"/>
    </row>
    <row r="4" spans="1:10" ht="30" customHeight="1" x14ac:dyDescent="0.2">
      <c r="A4" s="1" t="s">
        <v>0</v>
      </c>
      <c r="B4" s="240" t="s">
        <v>1</v>
      </c>
      <c r="C4" s="241" t="s">
        <v>2</v>
      </c>
      <c r="D4" s="1" t="s">
        <v>3</v>
      </c>
      <c r="E4" s="2" t="s">
        <v>4</v>
      </c>
      <c r="F4" s="117" t="s">
        <v>5</v>
      </c>
      <c r="G4" s="109" t="s">
        <v>6</v>
      </c>
      <c r="H4" s="109" t="s">
        <v>7</v>
      </c>
      <c r="I4" s="109" t="s">
        <v>8</v>
      </c>
      <c r="J4" s="67" t="s">
        <v>181</v>
      </c>
    </row>
    <row r="5" spans="1:10" ht="24" customHeight="1" x14ac:dyDescent="0.2">
      <c r="A5" s="3" t="s">
        <v>9</v>
      </c>
      <c r="B5" s="242" t="s">
        <v>10</v>
      </c>
      <c r="C5" s="242"/>
      <c r="D5" s="3" t="s">
        <v>11</v>
      </c>
      <c r="E5" s="4"/>
      <c r="F5" s="118"/>
      <c r="G5" s="110" t="s">
        <v>12</v>
      </c>
      <c r="H5" s="111"/>
      <c r="I5" s="123">
        <f>SUM(I6:I13)</f>
        <v>83865.36</v>
      </c>
      <c r="J5" s="106">
        <f>SUM(J6:J13)</f>
        <v>67180.62</v>
      </c>
    </row>
    <row r="6" spans="1:10" ht="24" customHeight="1" x14ac:dyDescent="0.2">
      <c r="A6" s="5" t="s">
        <v>13</v>
      </c>
      <c r="B6" s="243" t="s">
        <v>14</v>
      </c>
      <c r="C6" s="243" t="s">
        <v>15</v>
      </c>
      <c r="D6" s="5" t="s">
        <v>16</v>
      </c>
      <c r="E6" s="6" t="s">
        <v>17</v>
      </c>
      <c r="F6" s="119">
        <v>15</v>
      </c>
      <c r="G6" s="112">
        <f>'Anexo 4 - CPU'!J8</f>
        <v>500</v>
      </c>
      <c r="H6" s="108">
        <f>TRUNC(G6 * (1 +$G$2), 2)</f>
        <v>624.35</v>
      </c>
      <c r="I6" s="112">
        <f t="shared" ref="I6:I36" si="0">TRUNC(F6 * H6,2)</f>
        <v>9365.25</v>
      </c>
      <c r="J6" s="107">
        <f>TRUNC(F6 * G6, 2)</f>
        <v>7500</v>
      </c>
    </row>
    <row r="7" spans="1:10" ht="51.95" customHeight="1" x14ac:dyDescent="0.2">
      <c r="A7" s="5" t="s">
        <v>18</v>
      </c>
      <c r="B7" s="243" t="s">
        <v>19</v>
      </c>
      <c r="C7" s="243" t="s">
        <v>20</v>
      </c>
      <c r="D7" s="5" t="s">
        <v>21</v>
      </c>
      <c r="E7" s="6" t="s">
        <v>22</v>
      </c>
      <c r="F7" s="119">
        <v>168</v>
      </c>
      <c r="G7" s="112">
        <f>'Anexo 4 - CPU'!J16</f>
        <v>24.44</v>
      </c>
      <c r="H7" s="108">
        <f t="shared" ref="H7:H59" si="1">TRUNC(G7 * (1 +$G$2), 2)</f>
        <v>30.51</v>
      </c>
      <c r="I7" s="112">
        <f t="shared" si="0"/>
        <v>5125.68</v>
      </c>
      <c r="J7" s="107">
        <f t="shared" ref="J7:J59" si="2">TRUNC(F7 * G7, 2)</f>
        <v>4105.92</v>
      </c>
    </row>
    <row r="8" spans="1:10" ht="26.1" customHeight="1" x14ac:dyDescent="0.2">
      <c r="A8" s="5" t="s">
        <v>23</v>
      </c>
      <c r="B8" s="243" t="s">
        <v>24</v>
      </c>
      <c r="C8" s="243" t="s">
        <v>15</v>
      </c>
      <c r="D8" s="5" t="s">
        <v>25</v>
      </c>
      <c r="E8" s="6" t="s">
        <v>26</v>
      </c>
      <c r="F8" s="119">
        <v>210</v>
      </c>
      <c r="G8" s="112">
        <f>'Anexo 4 - CPU'!J22</f>
        <v>19.5</v>
      </c>
      <c r="H8" s="108">
        <f t="shared" si="1"/>
        <v>24.34</v>
      </c>
      <c r="I8" s="112">
        <f t="shared" si="0"/>
        <v>5111.3999999999996</v>
      </c>
      <c r="J8" s="107">
        <f t="shared" si="2"/>
        <v>4095</v>
      </c>
    </row>
    <row r="9" spans="1:10" ht="26.1" customHeight="1" x14ac:dyDescent="0.2">
      <c r="A9" s="5" t="s">
        <v>27</v>
      </c>
      <c r="B9" s="243" t="s">
        <v>28</v>
      </c>
      <c r="C9" s="243" t="s">
        <v>29</v>
      </c>
      <c r="D9" s="5" t="s">
        <v>30</v>
      </c>
      <c r="E9" s="6" t="s">
        <v>22</v>
      </c>
      <c r="F9" s="119">
        <v>900</v>
      </c>
      <c r="G9" s="112">
        <f>'Anexo 4 - CPU'!J29</f>
        <v>10.45</v>
      </c>
      <c r="H9" s="108">
        <f t="shared" si="1"/>
        <v>13.04</v>
      </c>
      <c r="I9" s="112">
        <f t="shared" si="0"/>
        <v>11736</v>
      </c>
      <c r="J9" s="107">
        <f t="shared" si="2"/>
        <v>9405</v>
      </c>
    </row>
    <row r="10" spans="1:10" ht="26.1" customHeight="1" x14ac:dyDescent="0.2">
      <c r="A10" s="5" t="s">
        <v>31</v>
      </c>
      <c r="B10" s="243" t="s">
        <v>32</v>
      </c>
      <c r="C10" s="243" t="s">
        <v>15</v>
      </c>
      <c r="D10" s="5" t="s">
        <v>33</v>
      </c>
      <c r="E10" s="6" t="s">
        <v>26</v>
      </c>
      <c r="F10" s="119">
        <v>6234</v>
      </c>
      <c r="G10" s="112">
        <f>'Anexo 4 - CPU'!J35</f>
        <v>4.47</v>
      </c>
      <c r="H10" s="108">
        <f t="shared" si="1"/>
        <v>5.58</v>
      </c>
      <c r="I10" s="112">
        <f t="shared" si="0"/>
        <v>34785.72</v>
      </c>
      <c r="J10" s="107">
        <f t="shared" si="2"/>
        <v>27865.98</v>
      </c>
    </row>
    <row r="11" spans="1:10" ht="24" customHeight="1" x14ac:dyDescent="0.2">
      <c r="A11" s="5" t="s">
        <v>34</v>
      </c>
      <c r="B11" s="243" t="s">
        <v>35</v>
      </c>
      <c r="C11" s="243" t="s">
        <v>15</v>
      </c>
      <c r="D11" s="5" t="s">
        <v>36</v>
      </c>
      <c r="E11" s="6" t="s">
        <v>37</v>
      </c>
      <c r="F11" s="119">
        <v>1</v>
      </c>
      <c r="G11" s="112">
        <f>'Anexo 4 - CPU'!J41</f>
        <v>1576.32</v>
      </c>
      <c r="H11" s="108">
        <f t="shared" si="1"/>
        <v>1968.35</v>
      </c>
      <c r="I11" s="112">
        <f t="shared" si="0"/>
        <v>1968.35</v>
      </c>
      <c r="J11" s="107">
        <f t="shared" si="2"/>
        <v>1576.32</v>
      </c>
    </row>
    <row r="12" spans="1:10" ht="24" customHeight="1" x14ac:dyDescent="0.2">
      <c r="A12" s="5" t="s">
        <v>38</v>
      </c>
      <c r="B12" s="243" t="s">
        <v>39</v>
      </c>
      <c r="C12" s="243" t="s">
        <v>15</v>
      </c>
      <c r="D12" s="5" t="s">
        <v>40</v>
      </c>
      <c r="E12" s="6" t="s">
        <v>41</v>
      </c>
      <c r="F12" s="119">
        <v>96</v>
      </c>
      <c r="G12" s="112">
        <f>'Anexo 4 - CPU'!J48</f>
        <v>52.15</v>
      </c>
      <c r="H12" s="108">
        <f t="shared" si="1"/>
        <v>65.11</v>
      </c>
      <c r="I12" s="112">
        <f t="shared" si="0"/>
        <v>6250.56</v>
      </c>
      <c r="J12" s="107">
        <f t="shared" si="2"/>
        <v>5006.3999999999996</v>
      </c>
    </row>
    <row r="13" spans="1:10" ht="24" customHeight="1" x14ac:dyDescent="0.2">
      <c r="A13" s="5" t="s">
        <v>42</v>
      </c>
      <c r="B13" s="243" t="s">
        <v>43</v>
      </c>
      <c r="C13" s="243" t="s">
        <v>29</v>
      </c>
      <c r="D13" s="5" t="s">
        <v>44</v>
      </c>
      <c r="E13" s="6" t="s">
        <v>45</v>
      </c>
      <c r="F13" s="119">
        <v>20</v>
      </c>
      <c r="G13" s="112">
        <f>'Anexo 4 - CPU'!J56</f>
        <v>381.3</v>
      </c>
      <c r="H13" s="108">
        <f t="shared" si="1"/>
        <v>476.12</v>
      </c>
      <c r="I13" s="112">
        <f t="shared" si="0"/>
        <v>9522.4</v>
      </c>
      <c r="J13" s="107">
        <f t="shared" si="2"/>
        <v>7626</v>
      </c>
    </row>
    <row r="14" spans="1:10" ht="24" customHeight="1" x14ac:dyDescent="0.2">
      <c r="A14" s="3" t="s">
        <v>46</v>
      </c>
      <c r="B14" s="242" t="s">
        <v>10</v>
      </c>
      <c r="C14" s="242"/>
      <c r="D14" s="3" t="s">
        <v>47</v>
      </c>
      <c r="E14" s="4"/>
      <c r="F14" s="118"/>
      <c r="G14" s="110" t="s">
        <v>12</v>
      </c>
      <c r="H14" s="111"/>
      <c r="I14" s="123">
        <f>SUM(I15:I25)</f>
        <v>73213.5</v>
      </c>
      <c r="J14" s="106">
        <f>SUM(J15:J25)</f>
        <v>58641.41</v>
      </c>
    </row>
    <row r="15" spans="1:10" s="65" customFormat="1" ht="26.1" customHeight="1" x14ac:dyDescent="0.2">
      <c r="A15" s="144" t="s">
        <v>48</v>
      </c>
      <c r="B15" s="244" t="s">
        <v>49</v>
      </c>
      <c r="C15" s="244" t="s">
        <v>15</v>
      </c>
      <c r="D15" s="144" t="s">
        <v>50</v>
      </c>
      <c r="E15" s="145" t="s">
        <v>22</v>
      </c>
      <c r="F15" s="119">
        <v>100</v>
      </c>
      <c r="G15" s="112">
        <f>'Anexo 4 - CPU'!J62</f>
        <v>21.14</v>
      </c>
      <c r="H15" s="108">
        <f t="shared" si="1"/>
        <v>26.39</v>
      </c>
      <c r="I15" s="112">
        <f t="shared" si="0"/>
        <v>2639</v>
      </c>
      <c r="J15" s="107">
        <f t="shared" si="2"/>
        <v>2114</v>
      </c>
    </row>
    <row r="16" spans="1:10" s="65" customFormat="1" ht="24" customHeight="1" x14ac:dyDescent="0.2">
      <c r="A16" s="144" t="s">
        <v>51</v>
      </c>
      <c r="B16" s="244" t="s">
        <v>52</v>
      </c>
      <c r="C16" s="244" t="s">
        <v>15</v>
      </c>
      <c r="D16" s="144" t="s">
        <v>53</v>
      </c>
      <c r="E16" s="145" t="s">
        <v>22</v>
      </c>
      <c r="F16" s="119">
        <v>150</v>
      </c>
      <c r="G16" s="112">
        <f>'Anexo 4 - CPU'!J69</f>
        <v>14.21</v>
      </c>
      <c r="H16" s="108">
        <f t="shared" si="1"/>
        <v>17.739999999999998</v>
      </c>
      <c r="I16" s="112">
        <f t="shared" si="0"/>
        <v>2661</v>
      </c>
      <c r="J16" s="107">
        <f t="shared" si="2"/>
        <v>2131.5</v>
      </c>
    </row>
    <row r="17" spans="1:10" s="65" customFormat="1" ht="32.25" customHeight="1" x14ac:dyDescent="0.2">
      <c r="A17" s="144" t="s">
        <v>54</v>
      </c>
      <c r="B17" s="244" t="s">
        <v>55</v>
      </c>
      <c r="C17" s="244" t="s">
        <v>15</v>
      </c>
      <c r="D17" s="144" t="s">
        <v>56</v>
      </c>
      <c r="E17" s="145" t="s">
        <v>22</v>
      </c>
      <c r="F17" s="119">
        <v>100</v>
      </c>
      <c r="G17" s="112">
        <f>'Anexo 4 - CPU'!J75</f>
        <v>9.7200000000000006</v>
      </c>
      <c r="H17" s="108">
        <f t="shared" si="1"/>
        <v>12.13</v>
      </c>
      <c r="I17" s="112">
        <f t="shared" si="0"/>
        <v>1213</v>
      </c>
      <c r="J17" s="107">
        <f t="shared" si="2"/>
        <v>972</v>
      </c>
    </row>
    <row r="18" spans="1:10" s="65" customFormat="1" ht="32.25" customHeight="1" x14ac:dyDescent="0.2">
      <c r="A18" s="144" t="s">
        <v>57</v>
      </c>
      <c r="B18" s="244" t="s">
        <v>58</v>
      </c>
      <c r="C18" s="244" t="s">
        <v>15</v>
      </c>
      <c r="D18" s="144" t="s">
        <v>59</v>
      </c>
      <c r="E18" s="145" t="s">
        <v>26</v>
      </c>
      <c r="F18" s="119">
        <v>150</v>
      </c>
      <c r="G18" s="112">
        <f>'Anexo 4 - CPU'!J81</f>
        <v>14.97</v>
      </c>
      <c r="H18" s="108">
        <f t="shared" si="1"/>
        <v>18.690000000000001</v>
      </c>
      <c r="I18" s="112">
        <f t="shared" si="0"/>
        <v>2803.5</v>
      </c>
      <c r="J18" s="107">
        <f t="shared" si="2"/>
        <v>2245.5</v>
      </c>
    </row>
    <row r="19" spans="1:10" s="65" customFormat="1" ht="32.25" customHeight="1" x14ac:dyDescent="0.2">
      <c r="A19" s="144" t="s">
        <v>60</v>
      </c>
      <c r="B19" s="244" t="s">
        <v>61</v>
      </c>
      <c r="C19" s="244" t="s">
        <v>15</v>
      </c>
      <c r="D19" s="144" t="s">
        <v>62</v>
      </c>
      <c r="E19" s="145" t="s">
        <v>22</v>
      </c>
      <c r="F19" s="119">
        <v>4642</v>
      </c>
      <c r="G19" s="112">
        <f>'Anexo 4 - CPU'!J87</f>
        <v>7.52</v>
      </c>
      <c r="H19" s="108">
        <f t="shared" si="1"/>
        <v>9.39</v>
      </c>
      <c r="I19" s="112">
        <f t="shared" si="0"/>
        <v>43588.38</v>
      </c>
      <c r="J19" s="107">
        <f t="shared" si="2"/>
        <v>34907.839999999997</v>
      </c>
    </row>
    <row r="20" spans="1:10" s="65" customFormat="1" ht="32.25" customHeight="1" x14ac:dyDescent="0.2">
      <c r="A20" s="144" t="s">
        <v>63</v>
      </c>
      <c r="B20" s="244" t="s">
        <v>64</v>
      </c>
      <c r="C20" s="244" t="s">
        <v>15</v>
      </c>
      <c r="D20" s="144" t="s">
        <v>65</v>
      </c>
      <c r="E20" s="145" t="s">
        <v>26</v>
      </c>
      <c r="F20" s="119">
        <v>978</v>
      </c>
      <c r="G20" s="112">
        <f>'Anexo 4 - CPU'!J93</f>
        <v>7.52</v>
      </c>
      <c r="H20" s="108">
        <f t="shared" si="1"/>
        <v>9.39</v>
      </c>
      <c r="I20" s="112">
        <f t="shared" si="0"/>
        <v>9183.42</v>
      </c>
      <c r="J20" s="107">
        <f t="shared" si="2"/>
        <v>7354.56</v>
      </c>
    </row>
    <row r="21" spans="1:10" s="65" customFormat="1" ht="32.25" customHeight="1" x14ac:dyDescent="0.2">
      <c r="A21" s="144" t="s">
        <v>66</v>
      </c>
      <c r="B21" s="244" t="s">
        <v>67</v>
      </c>
      <c r="C21" s="244" t="s">
        <v>15</v>
      </c>
      <c r="D21" s="144" t="s">
        <v>68</v>
      </c>
      <c r="E21" s="145" t="s">
        <v>26</v>
      </c>
      <c r="F21" s="119">
        <v>320</v>
      </c>
      <c r="G21" s="112">
        <f>'Anexo 4 - CPU'!J99</f>
        <v>4.1900000000000004</v>
      </c>
      <c r="H21" s="108">
        <f t="shared" si="1"/>
        <v>5.23</v>
      </c>
      <c r="I21" s="112">
        <f t="shared" si="0"/>
        <v>1673.6</v>
      </c>
      <c r="J21" s="107">
        <f t="shared" si="2"/>
        <v>1340.8</v>
      </c>
    </row>
    <row r="22" spans="1:10" s="65" customFormat="1" ht="32.25" customHeight="1" x14ac:dyDescent="0.2">
      <c r="A22" s="144" t="s">
        <v>69</v>
      </c>
      <c r="B22" s="244" t="s">
        <v>70</v>
      </c>
      <c r="C22" s="244" t="s">
        <v>15</v>
      </c>
      <c r="D22" s="144" t="s">
        <v>71</v>
      </c>
      <c r="E22" s="145" t="s">
        <v>26</v>
      </c>
      <c r="F22" s="119">
        <v>235</v>
      </c>
      <c r="G22" s="112">
        <f>'Anexo 4 - CPU'!J105</f>
        <v>4.1900000000000004</v>
      </c>
      <c r="H22" s="108">
        <f t="shared" si="1"/>
        <v>5.23</v>
      </c>
      <c r="I22" s="112">
        <f t="shared" si="0"/>
        <v>1229.05</v>
      </c>
      <c r="J22" s="107">
        <f t="shared" si="2"/>
        <v>984.65</v>
      </c>
    </row>
    <row r="23" spans="1:10" s="65" customFormat="1" ht="32.25" customHeight="1" x14ac:dyDescent="0.2">
      <c r="A23" s="144" t="s">
        <v>72</v>
      </c>
      <c r="B23" s="244" t="s">
        <v>73</v>
      </c>
      <c r="C23" s="244" t="s">
        <v>15</v>
      </c>
      <c r="D23" s="144" t="s">
        <v>74</v>
      </c>
      <c r="E23" s="145" t="s">
        <v>41</v>
      </c>
      <c r="F23" s="119">
        <v>1445</v>
      </c>
      <c r="G23" s="112">
        <f>'Anexo 4 - CPU'!J111</f>
        <v>3.27</v>
      </c>
      <c r="H23" s="108">
        <f t="shared" si="1"/>
        <v>4.08</v>
      </c>
      <c r="I23" s="112">
        <f t="shared" si="0"/>
        <v>5895.6</v>
      </c>
      <c r="J23" s="107">
        <f t="shared" si="2"/>
        <v>4725.1499999999996</v>
      </c>
    </row>
    <row r="24" spans="1:10" s="65" customFormat="1" ht="32.25" customHeight="1" x14ac:dyDescent="0.2">
      <c r="A24" s="144" t="s">
        <v>75</v>
      </c>
      <c r="B24" s="244" t="s">
        <v>76</v>
      </c>
      <c r="C24" s="244" t="s">
        <v>15</v>
      </c>
      <c r="D24" s="144" t="s">
        <v>77</v>
      </c>
      <c r="E24" s="145" t="s">
        <v>41</v>
      </c>
      <c r="F24" s="119">
        <v>241.2</v>
      </c>
      <c r="G24" s="112">
        <f>'Anexo 4 - CPU'!J117</f>
        <v>2.5099999999999998</v>
      </c>
      <c r="H24" s="108">
        <f t="shared" si="1"/>
        <v>3.13</v>
      </c>
      <c r="I24" s="112">
        <f t="shared" si="0"/>
        <v>754.95</v>
      </c>
      <c r="J24" s="107">
        <f t="shared" si="2"/>
        <v>605.41</v>
      </c>
    </row>
    <row r="25" spans="1:10" s="65" customFormat="1" ht="32.25" customHeight="1" x14ac:dyDescent="0.2">
      <c r="A25" s="144" t="s">
        <v>78</v>
      </c>
      <c r="B25" s="244" t="s">
        <v>79</v>
      </c>
      <c r="C25" s="244" t="s">
        <v>15</v>
      </c>
      <c r="D25" s="144" t="s">
        <v>80</v>
      </c>
      <c r="E25" s="145" t="s">
        <v>41</v>
      </c>
      <c r="F25" s="119">
        <v>150</v>
      </c>
      <c r="G25" s="112">
        <f>'Anexo 4 - CPU'!J125</f>
        <v>8.4</v>
      </c>
      <c r="H25" s="108">
        <f t="shared" si="1"/>
        <v>10.48</v>
      </c>
      <c r="I25" s="112">
        <f t="shared" si="0"/>
        <v>1572</v>
      </c>
      <c r="J25" s="107">
        <f t="shared" si="2"/>
        <v>1260</v>
      </c>
    </row>
    <row r="26" spans="1:10" ht="24" customHeight="1" x14ac:dyDescent="0.2">
      <c r="A26" s="3" t="s">
        <v>81</v>
      </c>
      <c r="B26" s="242" t="s">
        <v>10</v>
      </c>
      <c r="C26" s="242"/>
      <c r="D26" s="3" t="s">
        <v>82</v>
      </c>
      <c r="E26" s="4"/>
      <c r="F26" s="118"/>
      <c r="G26" s="110" t="s">
        <v>12</v>
      </c>
      <c r="H26" s="111"/>
      <c r="I26" s="123">
        <f>SUM(I27:I45)</f>
        <v>264779.19999999995</v>
      </c>
      <c r="J26" s="106">
        <f>SUM(J27:J45)</f>
        <v>212079.75</v>
      </c>
    </row>
    <row r="27" spans="1:10" ht="65.099999999999994" customHeight="1" x14ac:dyDescent="0.2">
      <c r="A27" s="5" t="s">
        <v>83</v>
      </c>
      <c r="B27" s="243" t="s">
        <v>84</v>
      </c>
      <c r="C27" s="243" t="s">
        <v>15</v>
      </c>
      <c r="D27" s="5" t="s">
        <v>85</v>
      </c>
      <c r="E27" s="6" t="s">
        <v>22</v>
      </c>
      <c r="F27" s="119">
        <v>100</v>
      </c>
      <c r="G27" s="112">
        <f>'Anexo 4 - CPU'!J133</f>
        <v>10.270000000000001</v>
      </c>
      <c r="H27" s="108">
        <f t="shared" si="1"/>
        <v>12.82</v>
      </c>
      <c r="I27" s="112">
        <f t="shared" si="0"/>
        <v>1282</v>
      </c>
      <c r="J27" s="107">
        <f t="shared" si="2"/>
        <v>1027</v>
      </c>
    </row>
    <row r="28" spans="1:10" ht="65.099999999999994" customHeight="1" x14ac:dyDescent="0.2">
      <c r="A28" s="5" t="s">
        <v>86</v>
      </c>
      <c r="B28" s="243" t="s">
        <v>87</v>
      </c>
      <c r="C28" s="243" t="s">
        <v>15</v>
      </c>
      <c r="D28" s="5" t="s">
        <v>88</v>
      </c>
      <c r="E28" s="6" t="s">
        <v>26</v>
      </c>
      <c r="F28" s="119">
        <v>150</v>
      </c>
      <c r="G28" s="112">
        <f>'Anexo 4 - CPU'!J141</f>
        <v>9.2200000000000006</v>
      </c>
      <c r="H28" s="108">
        <f t="shared" si="1"/>
        <v>11.51</v>
      </c>
      <c r="I28" s="112">
        <f t="shared" si="0"/>
        <v>1726.5</v>
      </c>
      <c r="J28" s="107">
        <f t="shared" si="2"/>
        <v>1383</v>
      </c>
    </row>
    <row r="29" spans="1:10" ht="51.95" customHeight="1" x14ac:dyDescent="0.2">
      <c r="A29" s="5" t="s">
        <v>89</v>
      </c>
      <c r="B29" s="243" t="s">
        <v>90</v>
      </c>
      <c r="C29" s="243" t="s">
        <v>15</v>
      </c>
      <c r="D29" s="5" t="s">
        <v>91</v>
      </c>
      <c r="E29" s="6" t="s">
        <v>22</v>
      </c>
      <c r="F29" s="119">
        <v>100</v>
      </c>
      <c r="G29" s="112">
        <f>'Anexo 4 - CPU'!J150</f>
        <v>48.39</v>
      </c>
      <c r="H29" s="108">
        <f t="shared" si="1"/>
        <v>60.42</v>
      </c>
      <c r="I29" s="112">
        <f t="shared" si="0"/>
        <v>6042</v>
      </c>
      <c r="J29" s="107">
        <f t="shared" si="2"/>
        <v>4839</v>
      </c>
    </row>
    <row r="30" spans="1:10" ht="57.75" customHeight="1" x14ac:dyDescent="0.2">
      <c r="A30" s="5" t="s">
        <v>92</v>
      </c>
      <c r="B30" s="243" t="s">
        <v>93</v>
      </c>
      <c r="C30" s="243" t="s">
        <v>15</v>
      </c>
      <c r="D30" s="5" t="s">
        <v>94</v>
      </c>
      <c r="E30" s="6" t="s">
        <v>22</v>
      </c>
      <c r="F30" s="119">
        <v>150</v>
      </c>
      <c r="G30" s="112">
        <f>'Anexo 4 - CPU'!J159</f>
        <v>42.83</v>
      </c>
      <c r="H30" s="108">
        <f t="shared" si="1"/>
        <v>53.48</v>
      </c>
      <c r="I30" s="112">
        <f t="shared" si="0"/>
        <v>8022</v>
      </c>
      <c r="J30" s="107">
        <f t="shared" si="2"/>
        <v>6424.5</v>
      </c>
    </row>
    <row r="31" spans="1:10" ht="47.25" customHeight="1" x14ac:dyDescent="0.2">
      <c r="A31" s="5" t="s">
        <v>95</v>
      </c>
      <c r="B31" s="243" t="s">
        <v>96</v>
      </c>
      <c r="C31" s="243" t="s">
        <v>15</v>
      </c>
      <c r="D31" s="5" t="s">
        <v>97</v>
      </c>
      <c r="E31" s="6" t="s">
        <v>26</v>
      </c>
      <c r="F31" s="119">
        <v>15</v>
      </c>
      <c r="G31" s="112">
        <f>'Anexo 4 - CPU'!J167</f>
        <v>35.86</v>
      </c>
      <c r="H31" s="108">
        <f t="shared" si="1"/>
        <v>44.77</v>
      </c>
      <c r="I31" s="112">
        <f t="shared" si="0"/>
        <v>671.55</v>
      </c>
      <c r="J31" s="107">
        <f t="shared" si="2"/>
        <v>537.9</v>
      </c>
    </row>
    <row r="32" spans="1:10" ht="47.25" customHeight="1" x14ac:dyDescent="0.2">
      <c r="A32" s="5" t="s">
        <v>98</v>
      </c>
      <c r="B32" s="243" t="s">
        <v>99</v>
      </c>
      <c r="C32" s="243" t="s">
        <v>15</v>
      </c>
      <c r="D32" s="5" t="s">
        <v>100</v>
      </c>
      <c r="E32" s="6" t="s">
        <v>22</v>
      </c>
      <c r="F32" s="119">
        <v>70</v>
      </c>
      <c r="G32" s="112">
        <f>'Anexo 4 - CPU'!J175</f>
        <v>34.01</v>
      </c>
      <c r="H32" s="108">
        <f t="shared" si="1"/>
        <v>42.46</v>
      </c>
      <c r="I32" s="112">
        <f t="shared" si="0"/>
        <v>2972.2</v>
      </c>
      <c r="J32" s="107">
        <f t="shared" si="2"/>
        <v>2380.6999999999998</v>
      </c>
    </row>
    <row r="33" spans="1:10" ht="47.25" customHeight="1" x14ac:dyDescent="0.2">
      <c r="A33" s="5" t="s">
        <v>101</v>
      </c>
      <c r="B33" s="243" t="s">
        <v>102</v>
      </c>
      <c r="C33" s="243" t="s">
        <v>15</v>
      </c>
      <c r="D33" s="5" t="s">
        <v>103</v>
      </c>
      <c r="E33" s="6" t="s">
        <v>22</v>
      </c>
      <c r="F33" s="119">
        <v>30</v>
      </c>
      <c r="G33" s="112">
        <f>'Anexo 4 - CPU'!J184</f>
        <v>103.72999999999999</v>
      </c>
      <c r="H33" s="108">
        <f t="shared" si="1"/>
        <v>129.52000000000001</v>
      </c>
      <c r="I33" s="112">
        <f t="shared" si="0"/>
        <v>3885.6</v>
      </c>
      <c r="J33" s="107">
        <f t="shared" si="2"/>
        <v>3111.9</v>
      </c>
    </row>
    <row r="34" spans="1:10" ht="47.25" customHeight="1" x14ac:dyDescent="0.2">
      <c r="A34" s="5" t="s">
        <v>104</v>
      </c>
      <c r="B34" s="243" t="s">
        <v>105</v>
      </c>
      <c r="C34" s="243" t="s">
        <v>15</v>
      </c>
      <c r="D34" s="5" t="s">
        <v>106</v>
      </c>
      <c r="E34" s="6" t="s">
        <v>22</v>
      </c>
      <c r="F34" s="119">
        <v>150</v>
      </c>
      <c r="G34" s="112">
        <f>'Anexo 4 - CPU'!J193</f>
        <v>98.19</v>
      </c>
      <c r="H34" s="108">
        <f t="shared" si="1"/>
        <v>122.6</v>
      </c>
      <c r="I34" s="112">
        <f t="shared" si="0"/>
        <v>18390</v>
      </c>
      <c r="J34" s="107">
        <f t="shared" si="2"/>
        <v>14728.5</v>
      </c>
    </row>
    <row r="35" spans="1:10" ht="47.25" customHeight="1" x14ac:dyDescent="0.2">
      <c r="A35" s="5" t="s">
        <v>107</v>
      </c>
      <c r="B35" s="243" t="s">
        <v>108</v>
      </c>
      <c r="C35" s="243" t="s">
        <v>15</v>
      </c>
      <c r="D35" s="5" t="s">
        <v>109</v>
      </c>
      <c r="E35" s="6" t="s">
        <v>22</v>
      </c>
      <c r="F35" s="119">
        <v>4500</v>
      </c>
      <c r="G35" s="112">
        <f>'Anexo 4 - CPU'!J200</f>
        <v>9.1</v>
      </c>
      <c r="H35" s="108">
        <f t="shared" si="1"/>
        <v>11.36</v>
      </c>
      <c r="I35" s="112">
        <f t="shared" si="0"/>
        <v>51120</v>
      </c>
      <c r="J35" s="107">
        <f t="shared" si="2"/>
        <v>40950</v>
      </c>
    </row>
    <row r="36" spans="1:10" ht="50.25" customHeight="1" x14ac:dyDescent="0.2">
      <c r="A36" s="5" t="s">
        <v>110</v>
      </c>
      <c r="B36" s="243" t="s">
        <v>111</v>
      </c>
      <c r="C36" s="243" t="s">
        <v>15</v>
      </c>
      <c r="D36" s="5" t="s">
        <v>112</v>
      </c>
      <c r="E36" s="6" t="s">
        <v>26</v>
      </c>
      <c r="F36" s="119">
        <v>500</v>
      </c>
      <c r="G36" s="112">
        <f>'Anexo 4 - CPU'!J207</f>
        <v>8.48</v>
      </c>
      <c r="H36" s="108">
        <f t="shared" si="1"/>
        <v>10.58</v>
      </c>
      <c r="I36" s="112">
        <f t="shared" si="0"/>
        <v>5290</v>
      </c>
      <c r="J36" s="107">
        <f t="shared" si="2"/>
        <v>4240</v>
      </c>
    </row>
    <row r="37" spans="1:10" ht="57" customHeight="1" x14ac:dyDescent="0.2">
      <c r="A37" s="5" t="s">
        <v>113</v>
      </c>
      <c r="B37" s="243" t="s">
        <v>114</v>
      </c>
      <c r="C37" s="243" t="s">
        <v>15</v>
      </c>
      <c r="D37" s="5" t="s">
        <v>115</v>
      </c>
      <c r="E37" s="6" t="s">
        <v>26</v>
      </c>
      <c r="F37" s="119">
        <v>1033.7</v>
      </c>
      <c r="G37" s="112">
        <f>'Anexo 4 - CPU'!J214</f>
        <v>9.1</v>
      </c>
      <c r="H37" s="108">
        <f t="shared" si="1"/>
        <v>11.36</v>
      </c>
      <c r="I37" s="112">
        <f t="shared" ref="I37:I59" si="3">TRUNC(F37 * H37,2)</f>
        <v>11742.83</v>
      </c>
      <c r="J37" s="107">
        <f t="shared" si="2"/>
        <v>9406.67</v>
      </c>
    </row>
    <row r="38" spans="1:10" ht="57" customHeight="1" x14ac:dyDescent="0.2">
      <c r="A38" s="5" t="s">
        <v>116</v>
      </c>
      <c r="B38" s="243" t="s">
        <v>117</v>
      </c>
      <c r="C38" s="243" t="s">
        <v>15</v>
      </c>
      <c r="D38" s="5" t="s">
        <v>118</v>
      </c>
      <c r="E38" s="6" t="s">
        <v>26</v>
      </c>
      <c r="F38" s="119">
        <v>200</v>
      </c>
      <c r="G38" s="112">
        <f>'Anexo 4 - CPU'!J221</f>
        <v>8.48</v>
      </c>
      <c r="H38" s="108">
        <f t="shared" si="1"/>
        <v>10.58</v>
      </c>
      <c r="I38" s="112">
        <f t="shared" si="3"/>
        <v>2116</v>
      </c>
      <c r="J38" s="107">
        <f t="shared" si="2"/>
        <v>1696</v>
      </c>
    </row>
    <row r="39" spans="1:10" ht="57" customHeight="1" x14ac:dyDescent="0.2">
      <c r="A39" s="5" t="s">
        <v>119</v>
      </c>
      <c r="B39" s="243" t="s">
        <v>120</v>
      </c>
      <c r="C39" s="243" t="s">
        <v>15</v>
      </c>
      <c r="D39" s="5" t="s">
        <v>121</v>
      </c>
      <c r="E39" s="6" t="s">
        <v>41</v>
      </c>
      <c r="F39" s="119">
        <v>1230</v>
      </c>
      <c r="G39" s="112">
        <f>'Anexo 4 - CPU'!J229</f>
        <v>40.82</v>
      </c>
      <c r="H39" s="108">
        <f t="shared" si="1"/>
        <v>50.97</v>
      </c>
      <c r="I39" s="112">
        <f t="shared" si="3"/>
        <v>62693.1</v>
      </c>
      <c r="J39" s="107">
        <f t="shared" si="2"/>
        <v>50208.6</v>
      </c>
    </row>
    <row r="40" spans="1:10" ht="57" customHeight="1" x14ac:dyDescent="0.2">
      <c r="A40" s="5" t="s">
        <v>122</v>
      </c>
      <c r="B40" s="243" t="s">
        <v>123</v>
      </c>
      <c r="C40" s="243" t="s">
        <v>15</v>
      </c>
      <c r="D40" s="5" t="s">
        <v>124</v>
      </c>
      <c r="E40" s="6" t="s">
        <v>41</v>
      </c>
      <c r="F40" s="119">
        <v>166</v>
      </c>
      <c r="G40" s="112">
        <f>'Anexo 4 - CPU'!J237</f>
        <v>38.379999999999995</v>
      </c>
      <c r="H40" s="108">
        <f t="shared" si="1"/>
        <v>47.92</v>
      </c>
      <c r="I40" s="112">
        <f t="shared" si="3"/>
        <v>7954.72</v>
      </c>
      <c r="J40" s="107">
        <f t="shared" si="2"/>
        <v>6371.08</v>
      </c>
    </row>
    <row r="41" spans="1:10" ht="57" customHeight="1" x14ac:dyDescent="0.2">
      <c r="A41" s="5" t="s">
        <v>125</v>
      </c>
      <c r="B41" s="243" t="s">
        <v>126</v>
      </c>
      <c r="C41" s="243" t="s">
        <v>15</v>
      </c>
      <c r="D41" s="5" t="s">
        <v>127</v>
      </c>
      <c r="E41" s="6" t="s">
        <v>41</v>
      </c>
      <c r="F41" s="119">
        <v>155</v>
      </c>
      <c r="G41" s="128">
        <f>'Anexo 4 - CPU'!J245</f>
        <v>38.69</v>
      </c>
      <c r="H41" s="108">
        <f t="shared" si="1"/>
        <v>48.31</v>
      </c>
      <c r="I41" s="112">
        <f t="shared" si="3"/>
        <v>7488.05</v>
      </c>
      <c r="J41" s="107">
        <f t="shared" si="2"/>
        <v>5996.95</v>
      </c>
    </row>
    <row r="42" spans="1:10" ht="57" customHeight="1" x14ac:dyDescent="0.2">
      <c r="A42" s="5" t="s">
        <v>128</v>
      </c>
      <c r="B42" s="243" t="s">
        <v>129</v>
      </c>
      <c r="C42" s="243" t="s">
        <v>15</v>
      </c>
      <c r="D42" s="5" t="s">
        <v>130</v>
      </c>
      <c r="E42" s="6" t="s">
        <v>41</v>
      </c>
      <c r="F42" s="119">
        <v>72.5</v>
      </c>
      <c r="G42" s="112">
        <f>'Anexo 4 - CPU'!J253</f>
        <v>36.25</v>
      </c>
      <c r="H42" s="108">
        <f t="shared" si="1"/>
        <v>45.26</v>
      </c>
      <c r="I42" s="112">
        <f t="shared" si="3"/>
        <v>3281.35</v>
      </c>
      <c r="J42" s="107">
        <f t="shared" si="2"/>
        <v>2628.12</v>
      </c>
    </row>
    <row r="43" spans="1:10" ht="57" customHeight="1" x14ac:dyDescent="0.2">
      <c r="A43" s="5" t="s">
        <v>131</v>
      </c>
      <c r="B43" s="243" t="s">
        <v>132</v>
      </c>
      <c r="C43" s="243" t="s">
        <v>15</v>
      </c>
      <c r="D43" s="5" t="s">
        <v>133</v>
      </c>
      <c r="E43" s="6" t="s">
        <v>41</v>
      </c>
      <c r="F43" s="119">
        <v>103.6</v>
      </c>
      <c r="G43" s="128">
        <f>'Anexo 4 - CPU'!J261</f>
        <v>40.82</v>
      </c>
      <c r="H43" s="108">
        <f t="shared" si="1"/>
        <v>50.97</v>
      </c>
      <c r="I43" s="112">
        <f t="shared" si="3"/>
        <v>5280.49</v>
      </c>
      <c r="J43" s="107">
        <f t="shared" si="2"/>
        <v>4228.95</v>
      </c>
    </row>
    <row r="44" spans="1:10" ht="57" customHeight="1" x14ac:dyDescent="0.2">
      <c r="A44" s="5" t="s">
        <v>134</v>
      </c>
      <c r="B44" s="243" t="s">
        <v>135</v>
      </c>
      <c r="C44" s="243" t="s">
        <v>15</v>
      </c>
      <c r="D44" s="5" t="s">
        <v>136</v>
      </c>
      <c r="E44" s="6" t="s">
        <v>41</v>
      </c>
      <c r="F44" s="119">
        <v>44.9</v>
      </c>
      <c r="G44" s="112">
        <f>'Anexo 4 - CPU'!J269</f>
        <v>38.69</v>
      </c>
      <c r="H44" s="108">
        <f t="shared" si="1"/>
        <v>48.31</v>
      </c>
      <c r="I44" s="112">
        <f t="shared" si="3"/>
        <v>2169.11</v>
      </c>
      <c r="J44" s="107">
        <f t="shared" si="2"/>
        <v>1737.18</v>
      </c>
    </row>
    <row r="45" spans="1:10" ht="57" customHeight="1" x14ac:dyDescent="0.2">
      <c r="A45" s="5" t="s">
        <v>137</v>
      </c>
      <c r="B45" s="243" t="s">
        <v>138</v>
      </c>
      <c r="C45" s="243" t="s">
        <v>15</v>
      </c>
      <c r="D45" s="5" t="s">
        <v>139</v>
      </c>
      <c r="E45" s="6" t="s">
        <v>26</v>
      </c>
      <c r="F45" s="119">
        <v>6234</v>
      </c>
      <c r="G45" s="112">
        <f>'Anexo 4 - CPU'!J276</f>
        <v>8.0500000000000007</v>
      </c>
      <c r="H45" s="108">
        <f t="shared" si="1"/>
        <v>10.050000000000001</v>
      </c>
      <c r="I45" s="112">
        <f t="shared" si="3"/>
        <v>62651.7</v>
      </c>
      <c r="J45" s="107">
        <f t="shared" si="2"/>
        <v>50183.7</v>
      </c>
    </row>
    <row r="46" spans="1:10" ht="24" customHeight="1" x14ac:dyDescent="0.2">
      <c r="A46" s="3" t="s">
        <v>140</v>
      </c>
      <c r="B46" s="242" t="s">
        <v>10</v>
      </c>
      <c r="C46" s="242"/>
      <c r="D46" s="3" t="s">
        <v>141</v>
      </c>
      <c r="E46" s="4"/>
      <c r="F46" s="118"/>
      <c r="G46" s="110" t="s">
        <v>12</v>
      </c>
      <c r="H46" s="111">
        <f>I47 + I48</f>
        <v>210.74</v>
      </c>
      <c r="I46" s="111">
        <f>SUM(I47:I48)</f>
        <v>210.74</v>
      </c>
      <c r="J46" s="106">
        <f>SUM(J47:J48)</f>
        <v>168.78</v>
      </c>
    </row>
    <row r="47" spans="1:10" ht="26.1" customHeight="1" x14ac:dyDescent="0.2">
      <c r="A47" s="5" t="s">
        <v>142</v>
      </c>
      <c r="B47" s="243" t="s">
        <v>143</v>
      </c>
      <c r="C47" s="243" t="s">
        <v>15</v>
      </c>
      <c r="D47" s="5" t="s">
        <v>144</v>
      </c>
      <c r="E47" s="6" t="s">
        <v>26</v>
      </c>
      <c r="F47" s="119">
        <v>2</v>
      </c>
      <c r="G47" s="112">
        <f>'Anexo 4 - CPU'!J283</f>
        <v>14.69</v>
      </c>
      <c r="H47" s="108">
        <f t="shared" si="1"/>
        <v>18.34</v>
      </c>
      <c r="I47" s="112">
        <f t="shared" si="3"/>
        <v>36.68</v>
      </c>
      <c r="J47" s="107">
        <f t="shared" si="2"/>
        <v>29.38</v>
      </c>
    </row>
    <row r="48" spans="1:10" ht="39" customHeight="1" x14ac:dyDescent="0.2">
      <c r="A48" s="5" t="s">
        <v>145</v>
      </c>
      <c r="B48" s="243" t="s">
        <v>146</v>
      </c>
      <c r="C48" s="243" t="s">
        <v>15</v>
      </c>
      <c r="D48" s="5" t="s">
        <v>147</v>
      </c>
      <c r="E48" s="6" t="s">
        <v>26</v>
      </c>
      <c r="F48" s="119">
        <v>2</v>
      </c>
      <c r="G48" s="112">
        <f>'Anexo 4 - CPU'!J292</f>
        <v>69.699999999999989</v>
      </c>
      <c r="H48" s="108">
        <f t="shared" si="1"/>
        <v>87.03</v>
      </c>
      <c r="I48" s="112">
        <f t="shared" si="3"/>
        <v>174.06</v>
      </c>
      <c r="J48" s="107">
        <f t="shared" si="2"/>
        <v>139.4</v>
      </c>
    </row>
    <row r="49" spans="1:10" ht="24" customHeight="1" x14ac:dyDescent="0.2">
      <c r="A49" s="3" t="s">
        <v>148</v>
      </c>
      <c r="B49" s="242" t="s">
        <v>10</v>
      </c>
      <c r="C49" s="242"/>
      <c r="D49" s="3" t="s">
        <v>149</v>
      </c>
      <c r="E49" s="4"/>
      <c r="F49" s="118"/>
      <c r="G49" s="110" t="s">
        <v>12</v>
      </c>
      <c r="H49" s="111">
        <f>I50</f>
        <v>58695.78</v>
      </c>
      <c r="I49" s="111">
        <f>SUM(I50)</f>
        <v>58695.78</v>
      </c>
      <c r="J49" s="106">
        <f>SUM(J50:J50)</f>
        <v>47011.35</v>
      </c>
    </row>
    <row r="50" spans="1:10" ht="26.1" customHeight="1" x14ac:dyDescent="0.2">
      <c r="A50" s="5" t="s">
        <v>150</v>
      </c>
      <c r="B50" s="243" t="s">
        <v>151</v>
      </c>
      <c r="C50" s="243" t="s">
        <v>15</v>
      </c>
      <c r="D50" s="5" t="s">
        <v>152</v>
      </c>
      <c r="E50" s="6" t="s">
        <v>41</v>
      </c>
      <c r="F50" s="119">
        <v>2736.4</v>
      </c>
      <c r="G50" s="112">
        <f>'Anexo 4 - CPU'!J299</f>
        <v>17.18</v>
      </c>
      <c r="H50" s="108">
        <f t="shared" si="1"/>
        <v>21.45</v>
      </c>
      <c r="I50" s="112">
        <f t="shared" si="3"/>
        <v>58695.78</v>
      </c>
      <c r="J50" s="107">
        <f t="shared" si="2"/>
        <v>47011.35</v>
      </c>
    </row>
    <row r="51" spans="1:10" ht="24" customHeight="1" x14ac:dyDescent="0.2">
      <c r="A51" s="3" t="s">
        <v>153</v>
      </c>
      <c r="B51" s="242" t="s">
        <v>10</v>
      </c>
      <c r="C51" s="242"/>
      <c r="D51" s="3" t="s">
        <v>154</v>
      </c>
      <c r="E51" s="4"/>
      <c r="F51" s="118"/>
      <c r="G51" s="110" t="s">
        <v>12</v>
      </c>
      <c r="H51" s="111">
        <f>I52 + I53 + I54 + I55</f>
        <v>53277.850000000006</v>
      </c>
      <c r="I51" s="111">
        <f>SUM(I52:I55)</f>
        <v>53277.850000000006</v>
      </c>
      <c r="J51" s="106">
        <f>SUM(J52:J55)</f>
        <v>42700.04</v>
      </c>
    </row>
    <row r="52" spans="1:10" ht="36.75" customHeight="1" x14ac:dyDescent="0.2">
      <c r="A52" s="5" t="s">
        <v>155</v>
      </c>
      <c r="B52" s="243" t="s">
        <v>156</v>
      </c>
      <c r="C52" s="243" t="s">
        <v>15</v>
      </c>
      <c r="D52" s="5" t="s">
        <v>157</v>
      </c>
      <c r="E52" s="6" t="s">
        <v>26</v>
      </c>
      <c r="F52" s="119">
        <v>6234</v>
      </c>
      <c r="G52" s="112">
        <f>'Anexo 4 - CPU'!J306</f>
        <v>5.52</v>
      </c>
      <c r="H52" s="108">
        <f t="shared" si="1"/>
        <v>6.89</v>
      </c>
      <c r="I52" s="112">
        <f t="shared" si="3"/>
        <v>42952.26</v>
      </c>
      <c r="J52" s="107">
        <f t="shared" si="2"/>
        <v>34411.68</v>
      </c>
    </row>
    <row r="53" spans="1:10" ht="36.75" customHeight="1" x14ac:dyDescent="0.2">
      <c r="A53" s="5" t="s">
        <v>158</v>
      </c>
      <c r="B53" s="243" t="s">
        <v>159</v>
      </c>
      <c r="C53" s="243" t="s">
        <v>15</v>
      </c>
      <c r="D53" s="5" t="s">
        <v>160</v>
      </c>
      <c r="E53" s="6" t="s">
        <v>26</v>
      </c>
      <c r="F53" s="119">
        <v>1849.8</v>
      </c>
      <c r="G53" s="112">
        <f>'Anexo 4 - CPU'!J313</f>
        <v>2.97</v>
      </c>
      <c r="H53" s="108">
        <f t="shared" si="1"/>
        <v>3.7</v>
      </c>
      <c r="I53" s="112">
        <f t="shared" si="3"/>
        <v>6844.26</v>
      </c>
      <c r="J53" s="107">
        <f t="shared" si="2"/>
        <v>5493.9</v>
      </c>
    </row>
    <row r="54" spans="1:10" ht="36.75" customHeight="1" x14ac:dyDescent="0.2">
      <c r="A54" s="5" t="s">
        <v>161</v>
      </c>
      <c r="B54" s="243" t="s">
        <v>162</v>
      </c>
      <c r="C54" s="243" t="s">
        <v>15</v>
      </c>
      <c r="D54" s="5" t="s">
        <v>163</v>
      </c>
      <c r="E54" s="6" t="s">
        <v>26</v>
      </c>
      <c r="F54" s="119">
        <v>480.5</v>
      </c>
      <c r="G54" s="112">
        <f>'Anexo 4 - CPU'!J320</f>
        <v>2.97</v>
      </c>
      <c r="H54" s="108">
        <f t="shared" si="1"/>
        <v>3.7</v>
      </c>
      <c r="I54" s="112">
        <f t="shared" si="3"/>
        <v>1777.85</v>
      </c>
      <c r="J54" s="107">
        <f t="shared" si="2"/>
        <v>1427.08</v>
      </c>
    </row>
    <row r="55" spans="1:10" ht="36.75" customHeight="1" x14ac:dyDescent="0.2">
      <c r="A55" s="5" t="s">
        <v>164</v>
      </c>
      <c r="B55" s="243" t="s">
        <v>165</v>
      </c>
      <c r="C55" s="243" t="s">
        <v>15</v>
      </c>
      <c r="D55" s="5" t="s">
        <v>166</v>
      </c>
      <c r="E55" s="6" t="s">
        <v>26</v>
      </c>
      <c r="F55" s="119">
        <v>460.4</v>
      </c>
      <c r="G55" s="112">
        <f>'Anexo 4 - CPU'!J327</f>
        <v>2.97</v>
      </c>
      <c r="H55" s="108">
        <f t="shared" si="1"/>
        <v>3.7</v>
      </c>
      <c r="I55" s="112">
        <f t="shared" si="3"/>
        <v>1703.48</v>
      </c>
      <c r="J55" s="107">
        <f t="shared" si="2"/>
        <v>1367.38</v>
      </c>
    </row>
    <row r="56" spans="1:10" ht="24" customHeight="1" x14ac:dyDescent="0.2">
      <c r="A56" s="3" t="s">
        <v>167</v>
      </c>
      <c r="B56" s="242" t="s">
        <v>10</v>
      </c>
      <c r="C56" s="242"/>
      <c r="D56" s="3" t="s">
        <v>168</v>
      </c>
      <c r="E56" s="4"/>
      <c r="F56" s="118"/>
      <c r="G56" s="110" t="s">
        <v>12</v>
      </c>
      <c r="H56" s="111">
        <f>I57</f>
        <v>42878.1</v>
      </c>
      <c r="I56" s="111">
        <f>SUM(I57)</f>
        <v>42878.1</v>
      </c>
      <c r="J56" s="106">
        <f>SUM(J57)</f>
        <v>34338.199999999997</v>
      </c>
    </row>
    <row r="57" spans="1:10" ht="26.1" customHeight="1" x14ac:dyDescent="0.2">
      <c r="A57" s="5" t="s">
        <v>169</v>
      </c>
      <c r="B57" s="243" t="s">
        <v>170</v>
      </c>
      <c r="C57" s="243" t="s">
        <v>20</v>
      </c>
      <c r="D57" s="5" t="s">
        <v>171</v>
      </c>
      <c r="E57" s="6" t="s">
        <v>172</v>
      </c>
      <c r="F57" s="119">
        <v>5</v>
      </c>
      <c r="G57" s="112">
        <f>'Anexo 4 - CPU'!J338</f>
        <v>6867.64</v>
      </c>
      <c r="H57" s="108">
        <f t="shared" si="1"/>
        <v>8575.6200000000008</v>
      </c>
      <c r="I57" s="112">
        <f t="shared" si="3"/>
        <v>42878.1</v>
      </c>
      <c r="J57" s="107">
        <f t="shared" si="2"/>
        <v>34338.199999999997</v>
      </c>
    </row>
    <row r="58" spans="1:10" ht="24" customHeight="1" x14ac:dyDescent="0.2">
      <c r="A58" s="3" t="s">
        <v>173</v>
      </c>
      <c r="B58" s="242" t="s">
        <v>10</v>
      </c>
      <c r="C58" s="242"/>
      <c r="D58" s="3" t="s">
        <v>174</v>
      </c>
      <c r="E58" s="4"/>
      <c r="F58" s="118"/>
      <c r="G58" s="110" t="s">
        <v>12</v>
      </c>
      <c r="H58" s="111">
        <f>I59</f>
        <v>14025</v>
      </c>
      <c r="I58" s="111">
        <f>SUM(I59)</f>
        <v>14025</v>
      </c>
      <c r="J58" s="106">
        <f>SUM(J59)</f>
        <v>11232.5</v>
      </c>
    </row>
    <row r="59" spans="1:10" ht="65.099999999999994" customHeight="1" x14ac:dyDescent="0.2">
      <c r="A59" s="5" t="s">
        <v>175</v>
      </c>
      <c r="B59" s="243" t="s">
        <v>176</v>
      </c>
      <c r="C59" s="243" t="s">
        <v>15</v>
      </c>
      <c r="D59" s="5" t="s">
        <v>177</v>
      </c>
      <c r="E59" s="6" t="s">
        <v>178</v>
      </c>
      <c r="F59" s="119">
        <v>125</v>
      </c>
      <c r="G59" s="112">
        <f>'Anexo 4 - CPU'!J345</f>
        <v>89.86</v>
      </c>
      <c r="H59" s="108">
        <f t="shared" si="1"/>
        <v>112.2</v>
      </c>
      <c r="I59" s="112">
        <f t="shared" si="3"/>
        <v>14025</v>
      </c>
      <c r="J59" s="107">
        <f t="shared" si="2"/>
        <v>11232.5</v>
      </c>
    </row>
    <row r="60" spans="1:10" x14ac:dyDescent="0.2">
      <c r="A60" s="9"/>
      <c r="B60" s="9"/>
      <c r="C60" s="9"/>
      <c r="D60" s="9"/>
      <c r="E60" s="9"/>
      <c r="F60" s="120"/>
      <c r="G60" s="115"/>
      <c r="H60" s="115"/>
      <c r="I60" s="115"/>
      <c r="J60" s="85"/>
    </row>
    <row r="61" spans="1:10" x14ac:dyDescent="0.2">
      <c r="A61" s="166"/>
      <c r="B61" s="166"/>
      <c r="C61" s="166"/>
      <c r="D61" s="8"/>
      <c r="E61" s="162" t="s">
        <v>181</v>
      </c>
      <c r="F61" s="166"/>
      <c r="G61" s="167">
        <f>SUM(J5:J59)/2</f>
        <v>473352.64999999997</v>
      </c>
      <c r="H61" s="168"/>
      <c r="I61" s="168"/>
    </row>
    <row r="62" spans="1:10" x14ac:dyDescent="0.2">
      <c r="A62" s="166"/>
      <c r="B62" s="166"/>
      <c r="C62" s="166"/>
      <c r="D62" s="8"/>
      <c r="E62" s="162" t="s">
        <v>180</v>
      </c>
      <c r="F62" s="166"/>
      <c r="G62" s="167">
        <f>G63-G61</f>
        <v>117592.88000000006</v>
      </c>
      <c r="H62" s="168"/>
      <c r="I62" s="168"/>
    </row>
    <row r="63" spans="1:10" x14ac:dyDescent="0.2">
      <c r="A63" s="166"/>
      <c r="B63" s="166"/>
      <c r="C63" s="166"/>
      <c r="D63" s="8"/>
      <c r="E63" s="162" t="s">
        <v>179</v>
      </c>
      <c r="F63" s="166"/>
      <c r="G63" s="167">
        <f>SUM(I5:I59)/2</f>
        <v>590945.53</v>
      </c>
      <c r="H63" s="168"/>
      <c r="I63" s="168"/>
    </row>
    <row r="64" spans="1:10" x14ac:dyDescent="0.2">
      <c r="A64" s="7"/>
      <c r="B64" s="7"/>
      <c r="C64" s="7"/>
      <c r="D64" s="7"/>
      <c r="E64" s="7"/>
      <c r="F64" s="121"/>
      <c r="G64" s="114"/>
      <c r="H64" s="114"/>
      <c r="I64" s="114"/>
      <c r="J64" s="126"/>
    </row>
    <row r="65" spans="1:10" ht="57.75" customHeight="1" x14ac:dyDescent="0.2">
      <c r="A65" s="158" t="s">
        <v>550</v>
      </c>
      <c r="B65" s="159"/>
      <c r="C65" s="159"/>
      <c r="D65" s="159"/>
      <c r="E65" s="159"/>
      <c r="F65" s="159"/>
      <c r="G65" s="159"/>
      <c r="H65" s="159"/>
      <c r="I65" s="159"/>
      <c r="J65" s="127"/>
    </row>
    <row r="66" spans="1:10" ht="30.75" customHeight="1" x14ac:dyDescent="0.2">
      <c r="A66" s="130" t="s">
        <v>549</v>
      </c>
      <c r="B66" s="131"/>
      <c r="C66" s="131"/>
      <c r="D66" s="131"/>
      <c r="J66" s="126"/>
    </row>
  </sheetData>
  <sheetProtection algorithmName="SHA-512" hashValue="XUPF8rZKNDhskkeyTB7iVuWTX31+BndR5AVg0oqP5JVlNtUfbiqlQieUWxCKnkq4Yk35KSdsucrb5GKJqMD/xg==" saltValue="+DGy6wF38CsIUKY5gpsk+w==" spinCount="100000" sheet="1" objects="1" scenarios="1"/>
  <mergeCells count="16">
    <mergeCell ref="A65:I65"/>
    <mergeCell ref="E1:F1"/>
    <mergeCell ref="G1:H1"/>
    <mergeCell ref="E2:F2"/>
    <mergeCell ref="G2:H2"/>
    <mergeCell ref="A3:I3"/>
    <mergeCell ref="A62:C62"/>
    <mergeCell ref="E62:F62"/>
    <mergeCell ref="G62:I62"/>
    <mergeCell ref="A63:C63"/>
    <mergeCell ref="E63:F63"/>
    <mergeCell ref="G63:I63"/>
    <mergeCell ref="A61:C61"/>
    <mergeCell ref="E61:F61"/>
    <mergeCell ref="G61:I61"/>
    <mergeCell ref="I2"/>
  </mergeCells>
  <pageMargins left="0.5" right="0.5" top="1" bottom="1" header="0.5" footer="0.5"/>
  <pageSetup paperSize="9" fitToHeight="0" orientation="landscape" r:id="rId1"/>
  <headerFooter>
    <oddHeader>&amp;L &amp;CJustiça Federal de 1º Grau
Seção Judiciária do Espírito Santo &amp;R</oddHeader>
    <oddFooter>&amp;L &amp;C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T48"/>
  <sheetViews>
    <sheetView topLeftCell="A7" workbookViewId="0">
      <selection activeCell="A8" sqref="A8:I8"/>
    </sheetView>
  </sheetViews>
  <sheetFormatPr defaultRowHeight="12.75" x14ac:dyDescent="0.2"/>
  <cols>
    <col min="1" max="1" width="41.75" style="34" customWidth="1"/>
    <col min="2" max="3" width="8.5" style="34" customWidth="1"/>
    <col min="4" max="4" width="9.5" style="34" customWidth="1"/>
    <col min="5" max="5" width="8.5" style="34" customWidth="1"/>
    <col min="6" max="6" width="28.875" style="34" customWidth="1"/>
    <col min="7" max="9" width="8.5" style="34" customWidth="1"/>
    <col min="10" max="10" width="10.75" style="34" hidden="1" customWidth="1"/>
    <col min="11" max="11" width="19.25" style="34" customWidth="1"/>
    <col min="12" max="12" width="0.25" style="34" customWidth="1"/>
    <col min="13" max="256" width="9" style="34"/>
    <col min="257" max="257" width="32.75" style="34" customWidth="1"/>
    <col min="258" max="261" width="8.5" style="34" customWidth="1"/>
    <col min="262" max="262" width="23.75" style="34" customWidth="1"/>
    <col min="263" max="265" width="8.5" style="34" customWidth="1"/>
    <col min="266" max="512" width="9" style="34"/>
    <col min="513" max="513" width="32.75" style="34" customWidth="1"/>
    <col min="514" max="517" width="8.5" style="34" customWidth="1"/>
    <col min="518" max="518" width="23.75" style="34" customWidth="1"/>
    <col min="519" max="521" width="8.5" style="34" customWidth="1"/>
    <col min="522" max="768" width="9" style="34"/>
    <col min="769" max="769" width="32.75" style="34" customWidth="1"/>
    <col min="770" max="773" width="8.5" style="34" customWidth="1"/>
    <col min="774" max="774" width="23.75" style="34" customWidth="1"/>
    <col min="775" max="777" width="8.5" style="34" customWidth="1"/>
    <col min="778" max="1024" width="9" style="34"/>
    <col min="1025" max="1025" width="32.75" style="34" customWidth="1"/>
    <col min="1026" max="1029" width="8.5" style="34" customWidth="1"/>
    <col min="1030" max="1030" width="23.75" style="34" customWidth="1"/>
    <col min="1031" max="1033" width="8.5" style="34" customWidth="1"/>
    <col min="1034" max="1280" width="9" style="34"/>
    <col min="1281" max="1281" width="32.75" style="34" customWidth="1"/>
    <col min="1282" max="1285" width="8.5" style="34" customWidth="1"/>
    <col min="1286" max="1286" width="23.75" style="34" customWidth="1"/>
    <col min="1287" max="1289" width="8.5" style="34" customWidth="1"/>
    <col min="1290" max="1536" width="9" style="34"/>
    <col min="1537" max="1537" width="32.75" style="34" customWidth="1"/>
    <col min="1538" max="1541" width="8.5" style="34" customWidth="1"/>
    <col min="1542" max="1542" width="23.75" style="34" customWidth="1"/>
    <col min="1543" max="1545" width="8.5" style="34" customWidth="1"/>
    <col min="1546" max="1792" width="9" style="34"/>
    <col min="1793" max="1793" width="32.75" style="34" customWidth="1"/>
    <col min="1794" max="1797" width="8.5" style="34" customWidth="1"/>
    <col min="1798" max="1798" width="23.75" style="34" customWidth="1"/>
    <col min="1799" max="1801" width="8.5" style="34" customWidth="1"/>
    <col min="1802" max="2048" width="9" style="34"/>
    <col min="2049" max="2049" width="32.75" style="34" customWidth="1"/>
    <col min="2050" max="2053" width="8.5" style="34" customWidth="1"/>
    <col min="2054" max="2054" width="23.75" style="34" customWidth="1"/>
    <col min="2055" max="2057" width="8.5" style="34" customWidth="1"/>
    <col min="2058" max="2304" width="9" style="34"/>
    <col min="2305" max="2305" width="32.75" style="34" customWidth="1"/>
    <col min="2306" max="2309" width="8.5" style="34" customWidth="1"/>
    <col min="2310" max="2310" width="23.75" style="34" customWidth="1"/>
    <col min="2311" max="2313" width="8.5" style="34" customWidth="1"/>
    <col min="2314" max="2560" width="9" style="34"/>
    <col min="2561" max="2561" width="32.75" style="34" customWidth="1"/>
    <col min="2562" max="2565" width="8.5" style="34" customWidth="1"/>
    <col min="2566" max="2566" width="23.75" style="34" customWidth="1"/>
    <col min="2567" max="2569" width="8.5" style="34" customWidth="1"/>
    <col min="2570" max="2816" width="9" style="34"/>
    <col min="2817" max="2817" width="32.75" style="34" customWidth="1"/>
    <col min="2818" max="2821" width="8.5" style="34" customWidth="1"/>
    <col min="2822" max="2822" width="23.75" style="34" customWidth="1"/>
    <col min="2823" max="2825" width="8.5" style="34" customWidth="1"/>
    <col min="2826" max="3072" width="9" style="34"/>
    <col min="3073" max="3073" width="32.75" style="34" customWidth="1"/>
    <col min="3074" max="3077" width="8.5" style="34" customWidth="1"/>
    <col min="3078" max="3078" width="23.75" style="34" customWidth="1"/>
    <col min="3079" max="3081" width="8.5" style="34" customWidth="1"/>
    <col min="3082" max="3328" width="9" style="34"/>
    <col min="3329" max="3329" width="32.75" style="34" customWidth="1"/>
    <col min="3330" max="3333" width="8.5" style="34" customWidth="1"/>
    <col min="3334" max="3334" width="23.75" style="34" customWidth="1"/>
    <col min="3335" max="3337" width="8.5" style="34" customWidth="1"/>
    <col min="3338" max="3584" width="9" style="34"/>
    <col min="3585" max="3585" width="32.75" style="34" customWidth="1"/>
    <col min="3586" max="3589" width="8.5" style="34" customWidth="1"/>
    <col min="3590" max="3590" width="23.75" style="34" customWidth="1"/>
    <col min="3591" max="3593" width="8.5" style="34" customWidth="1"/>
    <col min="3594" max="3840" width="9" style="34"/>
    <col min="3841" max="3841" width="32.75" style="34" customWidth="1"/>
    <col min="3842" max="3845" width="8.5" style="34" customWidth="1"/>
    <col min="3846" max="3846" width="23.75" style="34" customWidth="1"/>
    <col min="3847" max="3849" width="8.5" style="34" customWidth="1"/>
    <col min="3850" max="4096" width="9" style="34"/>
    <col min="4097" max="4097" width="32.75" style="34" customWidth="1"/>
    <col min="4098" max="4101" width="8.5" style="34" customWidth="1"/>
    <col min="4102" max="4102" width="23.75" style="34" customWidth="1"/>
    <col min="4103" max="4105" width="8.5" style="34" customWidth="1"/>
    <col min="4106" max="4352" width="9" style="34"/>
    <col min="4353" max="4353" width="32.75" style="34" customWidth="1"/>
    <col min="4354" max="4357" width="8.5" style="34" customWidth="1"/>
    <col min="4358" max="4358" width="23.75" style="34" customWidth="1"/>
    <col min="4359" max="4361" width="8.5" style="34" customWidth="1"/>
    <col min="4362" max="4608" width="9" style="34"/>
    <col min="4609" max="4609" width="32.75" style="34" customWidth="1"/>
    <col min="4610" max="4613" width="8.5" style="34" customWidth="1"/>
    <col min="4614" max="4614" width="23.75" style="34" customWidth="1"/>
    <col min="4615" max="4617" width="8.5" style="34" customWidth="1"/>
    <col min="4618" max="4864" width="9" style="34"/>
    <col min="4865" max="4865" width="32.75" style="34" customWidth="1"/>
    <col min="4866" max="4869" width="8.5" style="34" customWidth="1"/>
    <col min="4870" max="4870" width="23.75" style="34" customWidth="1"/>
    <col min="4871" max="4873" width="8.5" style="34" customWidth="1"/>
    <col min="4874" max="5120" width="9" style="34"/>
    <col min="5121" max="5121" width="32.75" style="34" customWidth="1"/>
    <col min="5122" max="5125" width="8.5" style="34" customWidth="1"/>
    <col min="5126" max="5126" width="23.75" style="34" customWidth="1"/>
    <col min="5127" max="5129" width="8.5" style="34" customWidth="1"/>
    <col min="5130" max="5376" width="9" style="34"/>
    <col min="5377" max="5377" width="32.75" style="34" customWidth="1"/>
    <col min="5378" max="5381" width="8.5" style="34" customWidth="1"/>
    <col min="5382" max="5382" width="23.75" style="34" customWidth="1"/>
    <col min="5383" max="5385" width="8.5" style="34" customWidth="1"/>
    <col min="5386" max="5632" width="9" style="34"/>
    <col min="5633" max="5633" width="32.75" style="34" customWidth="1"/>
    <col min="5634" max="5637" width="8.5" style="34" customWidth="1"/>
    <col min="5638" max="5638" width="23.75" style="34" customWidth="1"/>
    <col min="5639" max="5641" width="8.5" style="34" customWidth="1"/>
    <col min="5642" max="5888" width="9" style="34"/>
    <col min="5889" max="5889" width="32.75" style="34" customWidth="1"/>
    <col min="5890" max="5893" width="8.5" style="34" customWidth="1"/>
    <col min="5894" max="5894" width="23.75" style="34" customWidth="1"/>
    <col min="5895" max="5897" width="8.5" style="34" customWidth="1"/>
    <col min="5898" max="6144" width="9" style="34"/>
    <col min="6145" max="6145" width="32.75" style="34" customWidth="1"/>
    <col min="6146" max="6149" width="8.5" style="34" customWidth="1"/>
    <col min="6150" max="6150" width="23.75" style="34" customWidth="1"/>
    <col min="6151" max="6153" width="8.5" style="34" customWidth="1"/>
    <col min="6154" max="6400" width="9" style="34"/>
    <col min="6401" max="6401" width="32.75" style="34" customWidth="1"/>
    <col min="6402" max="6405" width="8.5" style="34" customWidth="1"/>
    <col min="6406" max="6406" width="23.75" style="34" customWidth="1"/>
    <col min="6407" max="6409" width="8.5" style="34" customWidth="1"/>
    <col min="6410" max="6656" width="9" style="34"/>
    <col min="6657" max="6657" width="32.75" style="34" customWidth="1"/>
    <col min="6658" max="6661" width="8.5" style="34" customWidth="1"/>
    <col min="6662" max="6662" width="23.75" style="34" customWidth="1"/>
    <col min="6663" max="6665" width="8.5" style="34" customWidth="1"/>
    <col min="6666" max="6912" width="9" style="34"/>
    <col min="6913" max="6913" width="32.75" style="34" customWidth="1"/>
    <col min="6914" max="6917" width="8.5" style="34" customWidth="1"/>
    <col min="6918" max="6918" width="23.75" style="34" customWidth="1"/>
    <col min="6919" max="6921" width="8.5" style="34" customWidth="1"/>
    <col min="6922" max="7168" width="9" style="34"/>
    <col min="7169" max="7169" width="32.75" style="34" customWidth="1"/>
    <col min="7170" max="7173" width="8.5" style="34" customWidth="1"/>
    <col min="7174" max="7174" width="23.75" style="34" customWidth="1"/>
    <col min="7175" max="7177" width="8.5" style="34" customWidth="1"/>
    <col min="7178" max="7424" width="9" style="34"/>
    <col min="7425" max="7425" width="32.75" style="34" customWidth="1"/>
    <col min="7426" max="7429" width="8.5" style="34" customWidth="1"/>
    <col min="7430" max="7430" width="23.75" style="34" customWidth="1"/>
    <col min="7431" max="7433" width="8.5" style="34" customWidth="1"/>
    <col min="7434" max="7680" width="9" style="34"/>
    <col min="7681" max="7681" width="32.75" style="34" customWidth="1"/>
    <col min="7682" max="7685" width="8.5" style="34" customWidth="1"/>
    <col min="7686" max="7686" width="23.75" style="34" customWidth="1"/>
    <col min="7687" max="7689" width="8.5" style="34" customWidth="1"/>
    <col min="7690" max="7936" width="9" style="34"/>
    <col min="7937" max="7937" width="32.75" style="34" customWidth="1"/>
    <col min="7938" max="7941" width="8.5" style="34" customWidth="1"/>
    <col min="7942" max="7942" width="23.75" style="34" customWidth="1"/>
    <col min="7943" max="7945" width="8.5" style="34" customWidth="1"/>
    <col min="7946" max="8192" width="9" style="34"/>
    <col min="8193" max="8193" width="32.75" style="34" customWidth="1"/>
    <col min="8194" max="8197" width="8.5" style="34" customWidth="1"/>
    <col min="8198" max="8198" width="23.75" style="34" customWidth="1"/>
    <col min="8199" max="8201" width="8.5" style="34" customWidth="1"/>
    <col min="8202" max="8448" width="9" style="34"/>
    <col min="8449" max="8449" width="32.75" style="34" customWidth="1"/>
    <col min="8450" max="8453" width="8.5" style="34" customWidth="1"/>
    <col min="8454" max="8454" width="23.75" style="34" customWidth="1"/>
    <col min="8455" max="8457" width="8.5" style="34" customWidth="1"/>
    <col min="8458" max="8704" width="9" style="34"/>
    <col min="8705" max="8705" width="32.75" style="34" customWidth="1"/>
    <col min="8706" max="8709" width="8.5" style="34" customWidth="1"/>
    <col min="8710" max="8710" width="23.75" style="34" customWidth="1"/>
    <col min="8711" max="8713" width="8.5" style="34" customWidth="1"/>
    <col min="8714" max="8960" width="9" style="34"/>
    <col min="8961" max="8961" width="32.75" style="34" customWidth="1"/>
    <col min="8962" max="8965" width="8.5" style="34" customWidth="1"/>
    <col min="8966" max="8966" width="23.75" style="34" customWidth="1"/>
    <col min="8967" max="8969" width="8.5" style="34" customWidth="1"/>
    <col min="8970" max="9216" width="9" style="34"/>
    <col min="9217" max="9217" width="32.75" style="34" customWidth="1"/>
    <col min="9218" max="9221" width="8.5" style="34" customWidth="1"/>
    <col min="9222" max="9222" width="23.75" style="34" customWidth="1"/>
    <col min="9223" max="9225" width="8.5" style="34" customWidth="1"/>
    <col min="9226" max="9472" width="9" style="34"/>
    <col min="9473" max="9473" width="32.75" style="34" customWidth="1"/>
    <col min="9474" max="9477" width="8.5" style="34" customWidth="1"/>
    <col min="9478" max="9478" width="23.75" style="34" customWidth="1"/>
    <col min="9479" max="9481" width="8.5" style="34" customWidth="1"/>
    <col min="9482" max="9728" width="9" style="34"/>
    <col min="9729" max="9729" width="32.75" style="34" customWidth="1"/>
    <col min="9730" max="9733" width="8.5" style="34" customWidth="1"/>
    <col min="9734" max="9734" width="23.75" style="34" customWidth="1"/>
    <col min="9735" max="9737" width="8.5" style="34" customWidth="1"/>
    <col min="9738" max="9984" width="9" style="34"/>
    <col min="9985" max="9985" width="32.75" style="34" customWidth="1"/>
    <col min="9986" max="9989" width="8.5" style="34" customWidth="1"/>
    <col min="9990" max="9990" width="23.75" style="34" customWidth="1"/>
    <col min="9991" max="9993" width="8.5" style="34" customWidth="1"/>
    <col min="9994" max="10240" width="9" style="34"/>
    <col min="10241" max="10241" width="32.75" style="34" customWidth="1"/>
    <col min="10242" max="10245" width="8.5" style="34" customWidth="1"/>
    <col min="10246" max="10246" width="23.75" style="34" customWidth="1"/>
    <col min="10247" max="10249" width="8.5" style="34" customWidth="1"/>
    <col min="10250" max="10496" width="9" style="34"/>
    <col min="10497" max="10497" width="32.75" style="34" customWidth="1"/>
    <col min="10498" max="10501" width="8.5" style="34" customWidth="1"/>
    <col min="10502" max="10502" width="23.75" style="34" customWidth="1"/>
    <col min="10503" max="10505" width="8.5" style="34" customWidth="1"/>
    <col min="10506" max="10752" width="9" style="34"/>
    <col min="10753" max="10753" width="32.75" style="34" customWidth="1"/>
    <col min="10754" max="10757" width="8.5" style="34" customWidth="1"/>
    <col min="10758" max="10758" width="23.75" style="34" customWidth="1"/>
    <col min="10759" max="10761" width="8.5" style="34" customWidth="1"/>
    <col min="10762" max="11008" width="9" style="34"/>
    <col min="11009" max="11009" width="32.75" style="34" customWidth="1"/>
    <col min="11010" max="11013" width="8.5" style="34" customWidth="1"/>
    <col min="11014" max="11014" width="23.75" style="34" customWidth="1"/>
    <col min="11015" max="11017" width="8.5" style="34" customWidth="1"/>
    <col min="11018" max="11264" width="9" style="34"/>
    <col min="11265" max="11265" width="32.75" style="34" customWidth="1"/>
    <col min="11266" max="11269" width="8.5" style="34" customWidth="1"/>
    <col min="11270" max="11270" width="23.75" style="34" customWidth="1"/>
    <col min="11271" max="11273" width="8.5" style="34" customWidth="1"/>
    <col min="11274" max="11520" width="9" style="34"/>
    <col min="11521" max="11521" width="32.75" style="34" customWidth="1"/>
    <col min="11522" max="11525" width="8.5" style="34" customWidth="1"/>
    <col min="11526" max="11526" width="23.75" style="34" customWidth="1"/>
    <col min="11527" max="11529" width="8.5" style="34" customWidth="1"/>
    <col min="11530" max="11776" width="9" style="34"/>
    <col min="11777" max="11777" width="32.75" style="34" customWidth="1"/>
    <col min="11778" max="11781" width="8.5" style="34" customWidth="1"/>
    <col min="11782" max="11782" width="23.75" style="34" customWidth="1"/>
    <col min="11783" max="11785" width="8.5" style="34" customWidth="1"/>
    <col min="11786" max="12032" width="9" style="34"/>
    <col min="12033" max="12033" width="32.75" style="34" customWidth="1"/>
    <col min="12034" max="12037" width="8.5" style="34" customWidth="1"/>
    <col min="12038" max="12038" width="23.75" style="34" customWidth="1"/>
    <col min="12039" max="12041" width="8.5" style="34" customWidth="1"/>
    <col min="12042" max="12288" width="9" style="34"/>
    <col min="12289" max="12289" width="32.75" style="34" customWidth="1"/>
    <col min="12290" max="12293" width="8.5" style="34" customWidth="1"/>
    <col min="12294" max="12294" width="23.75" style="34" customWidth="1"/>
    <col min="12295" max="12297" width="8.5" style="34" customWidth="1"/>
    <col min="12298" max="12544" width="9" style="34"/>
    <col min="12545" max="12545" width="32.75" style="34" customWidth="1"/>
    <col min="12546" max="12549" width="8.5" style="34" customWidth="1"/>
    <col min="12550" max="12550" width="23.75" style="34" customWidth="1"/>
    <col min="12551" max="12553" width="8.5" style="34" customWidth="1"/>
    <col min="12554" max="12800" width="9" style="34"/>
    <col min="12801" max="12801" width="32.75" style="34" customWidth="1"/>
    <col min="12802" max="12805" width="8.5" style="34" customWidth="1"/>
    <col min="12806" max="12806" width="23.75" style="34" customWidth="1"/>
    <col min="12807" max="12809" width="8.5" style="34" customWidth="1"/>
    <col min="12810" max="13056" width="9" style="34"/>
    <col min="13057" max="13057" width="32.75" style="34" customWidth="1"/>
    <col min="13058" max="13061" width="8.5" style="34" customWidth="1"/>
    <col min="13062" max="13062" width="23.75" style="34" customWidth="1"/>
    <col min="13063" max="13065" width="8.5" style="34" customWidth="1"/>
    <col min="13066" max="13312" width="9" style="34"/>
    <col min="13313" max="13313" width="32.75" style="34" customWidth="1"/>
    <col min="13314" max="13317" width="8.5" style="34" customWidth="1"/>
    <col min="13318" max="13318" width="23.75" style="34" customWidth="1"/>
    <col min="13319" max="13321" width="8.5" style="34" customWidth="1"/>
    <col min="13322" max="13568" width="9" style="34"/>
    <col min="13569" max="13569" width="32.75" style="34" customWidth="1"/>
    <col min="13570" max="13573" width="8.5" style="34" customWidth="1"/>
    <col min="13574" max="13574" width="23.75" style="34" customWidth="1"/>
    <col min="13575" max="13577" width="8.5" style="34" customWidth="1"/>
    <col min="13578" max="13824" width="9" style="34"/>
    <col min="13825" max="13825" width="32.75" style="34" customWidth="1"/>
    <col min="13826" max="13829" width="8.5" style="34" customWidth="1"/>
    <col min="13830" max="13830" width="23.75" style="34" customWidth="1"/>
    <col min="13831" max="13833" width="8.5" style="34" customWidth="1"/>
    <col min="13834" max="14080" width="9" style="34"/>
    <col min="14081" max="14081" width="32.75" style="34" customWidth="1"/>
    <col min="14082" max="14085" width="8.5" style="34" customWidth="1"/>
    <col min="14086" max="14086" width="23.75" style="34" customWidth="1"/>
    <col min="14087" max="14089" width="8.5" style="34" customWidth="1"/>
    <col min="14090" max="14336" width="9" style="34"/>
    <col min="14337" max="14337" width="32.75" style="34" customWidth="1"/>
    <col min="14338" max="14341" width="8.5" style="34" customWidth="1"/>
    <col min="14342" max="14342" width="23.75" style="34" customWidth="1"/>
    <col min="14343" max="14345" width="8.5" style="34" customWidth="1"/>
    <col min="14346" max="14592" width="9" style="34"/>
    <col min="14593" max="14593" width="32.75" style="34" customWidth="1"/>
    <col min="14594" max="14597" width="8.5" style="34" customWidth="1"/>
    <col min="14598" max="14598" width="23.75" style="34" customWidth="1"/>
    <col min="14599" max="14601" width="8.5" style="34" customWidth="1"/>
    <col min="14602" max="14848" width="9" style="34"/>
    <col min="14849" max="14849" width="32.75" style="34" customWidth="1"/>
    <col min="14850" max="14853" width="8.5" style="34" customWidth="1"/>
    <col min="14854" max="14854" width="23.75" style="34" customWidth="1"/>
    <col min="14855" max="14857" width="8.5" style="34" customWidth="1"/>
    <col min="14858" max="15104" width="9" style="34"/>
    <col min="15105" max="15105" width="32.75" style="34" customWidth="1"/>
    <col min="15106" max="15109" width="8.5" style="34" customWidth="1"/>
    <col min="15110" max="15110" width="23.75" style="34" customWidth="1"/>
    <col min="15111" max="15113" width="8.5" style="34" customWidth="1"/>
    <col min="15114" max="15360" width="9" style="34"/>
    <col min="15361" max="15361" width="32.75" style="34" customWidth="1"/>
    <col min="15362" max="15365" width="8.5" style="34" customWidth="1"/>
    <col min="15366" max="15366" width="23.75" style="34" customWidth="1"/>
    <col min="15367" max="15369" width="8.5" style="34" customWidth="1"/>
    <col min="15370" max="15616" width="9" style="34"/>
    <col min="15617" max="15617" width="32.75" style="34" customWidth="1"/>
    <col min="15618" max="15621" width="8.5" style="34" customWidth="1"/>
    <col min="15622" max="15622" width="23.75" style="34" customWidth="1"/>
    <col min="15623" max="15625" width="8.5" style="34" customWidth="1"/>
    <col min="15626" max="15872" width="9" style="34"/>
    <col min="15873" max="15873" width="32.75" style="34" customWidth="1"/>
    <col min="15874" max="15877" width="8.5" style="34" customWidth="1"/>
    <col min="15878" max="15878" width="23.75" style="34" customWidth="1"/>
    <col min="15879" max="15881" width="8.5" style="34" customWidth="1"/>
    <col min="15882" max="16128" width="9" style="34"/>
    <col min="16129" max="16129" width="32.75" style="34" customWidth="1"/>
    <col min="16130" max="16133" width="8.5" style="34" customWidth="1"/>
    <col min="16134" max="16134" width="23.75" style="34" customWidth="1"/>
    <col min="16135" max="16137" width="8.5" style="34" customWidth="1"/>
    <col min="16138" max="16384" width="9" style="34"/>
  </cols>
  <sheetData>
    <row r="1" spans="1:20" ht="84" customHeight="1" x14ac:dyDescent="0.2">
      <c r="A1" s="33"/>
      <c r="B1" s="197" t="s">
        <v>419</v>
      </c>
      <c r="C1" s="198"/>
      <c r="D1" s="198"/>
      <c r="E1" s="198"/>
      <c r="F1" s="198"/>
      <c r="G1" s="198"/>
      <c r="H1" s="198"/>
      <c r="I1" s="198"/>
    </row>
    <row r="2" spans="1:20" ht="38.25" customHeight="1" x14ac:dyDescent="0.2">
      <c r="A2" s="199" t="s">
        <v>420</v>
      </c>
      <c r="B2" s="199"/>
      <c r="C2" s="199"/>
      <c r="D2" s="199"/>
      <c r="E2" s="199"/>
      <c r="F2" s="199"/>
      <c r="G2" s="199"/>
      <c r="H2" s="199"/>
      <c r="I2" s="199"/>
    </row>
    <row r="3" spans="1:20" ht="21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</row>
    <row r="4" spans="1:20" ht="15.75" customHeight="1" x14ac:dyDescent="0.2">
      <c r="A4" s="35" t="s">
        <v>421</v>
      </c>
      <c r="B4" s="201" t="s">
        <v>421</v>
      </c>
      <c r="C4" s="202"/>
      <c r="D4" s="202"/>
      <c r="E4" s="202"/>
      <c r="F4" s="203" t="s">
        <v>422</v>
      </c>
      <c r="G4" s="204"/>
      <c r="H4" s="204"/>
      <c r="I4" s="205"/>
      <c r="K4" s="36"/>
    </row>
    <row r="5" spans="1:20" s="38" customFormat="1" ht="25.5" customHeight="1" x14ac:dyDescent="0.2">
      <c r="A5" s="37" t="s">
        <v>423</v>
      </c>
      <c r="B5" s="203" t="s">
        <v>424</v>
      </c>
      <c r="C5" s="204"/>
      <c r="D5" s="204"/>
      <c r="E5" s="204"/>
      <c r="F5" s="203" t="s">
        <v>425</v>
      </c>
      <c r="G5" s="204"/>
      <c r="H5" s="204"/>
      <c r="I5" s="205"/>
    </row>
    <row r="6" spans="1:20" x14ac:dyDescent="0.2">
      <c r="A6" s="37" t="s">
        <v>426</v>
      </c>
      <c r="B6" s="203" t="s">
        <v>427</v>
      </c>
      <c r="C6" s="204"/>
      <c r="D6" s="204"/>
      <c r="E6" s="204"/>
      <c r="F6" s="203" t="s">
        <v>428</v>
      </c>
      <c r="G6" s="204"/>
      <c r="H6" s="204"/>
      <c r="I6" s="205"/>
    </row>
    <row r="7" spans="1:20" ht="25.5" x14ac:dyDescent="0.2">
      <c r="A7" s="37" t="s">
        <v>429</v>
      </c>
      <c r="B7" s="203" t="s">
        <v>430</v>
      </c>
      <c r="C7" s="204"/>
      <c r="D7" s="204"/>
      <c r="E7" s="204"/>
      <c r="F7" s="203" t="s">
        <v>431</v>
      </c>
      <c r="G7" s="204"/>
      <c r="H7" s="204"/>
      <c r="I7" s="205"/>
    </row>
    <row r="8" spans="1:20" s="39" customFormat="1" ht="25.5" customHeight="1" x14ac:dyDescent="0.2">
      <c r="A8" s="206" t="s">
        <v>432</v>
      </c>
      <c r="B8" s="207"/>
      <c r="C8" s="207"/>
      <c r="D8" s="207"/>
      <c r="E8" s="207"/>
      <c r="F8" s="207"/>
      <c r="G8" s="207"/>
      <c r="H8" s="207"/>
      <c r="I8" s="208"/>
      <c r="K8" s="40"/>
    </row>
    <row r="9" spans="1:20" s="41" customFormat="1" ht="21" customHeight="1" x14ac:dyDescent="0.2">
      <c r="A9" s="196"/>
      <c r="B9" s="196"/>
      <c r="C9" s="196"/>
      <c r="D9" s="196"/>
      <c r="E9" s="196"/>
      <c r="F9" s="196"/>
      <c r="G9" s="196"/>
      <c r="H9" s="196"/>
      <c r="I9" s="196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2.75" customHeight="1" x14ac:dyDescent="0.2">
      <c r="A10" s="185" t="s">
        <v>433</v>
      </c>
      <c r="B10" s="185"/>
      <c r="C10" s="185"/>
      <c r="D10" s="185"/>
      <c r="E10" s="185"/>
      <c r="F10" s="185"/>
      <c r="G10" s="185"/>
      <c r="H10" s="185"/>
      <c r="I10" s="185"/>
    </row>
    <row r="11" spans="1:20" ht="12.75" customHeight="1" x14ac:dyDescent="0.2">
      <c r="A11" s="185"/>
      <c r="B11" s="185"/>
      <c r="C11" s="185"/>
      <c r="D11" s="185"/>
      <c r="E11" s="185"/>
      <c r="F11" s="185"/>
      <c r="G11" s="185"/>
      <c r="H11" s="185"/>
      <c r="I11" s="185"/>
    </row>
    <row r="12" spans="1:20" s="41" customFormat="1" ht="21" customHeight="1" x14ac:dyDescent="0.2">
      <c r="A12" s="194"/>
      <c r="B12" s="194"/>
      <c r="C12" s="194"/>
      <c r="D12" s="194"/>
      <c r="E12" s="194"/>
      <c r="F12" s="194"/>
      <c r="G12" s="194"/>
      <c r="H12" s="194"/>
      <c r="I12" s="19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s="43" customFormat="1" ht="18" customHeight="1" x14ac:dyDescent="0.25">
      <c r="A13" s="42" t="s">
        <v>434</v>
      </c>
      <c r="B13" s="195" t="s">
        <v>435</v>
      </c>
      <c r="C13" s="195"/>
      <c r="D13" s="195" t="s">
        <v>436</v>
      </c>
      <c r="E13" s="195"/>
      <c r="F13" s="195" t="s">
        <v>437</v>
      </c>
      <c r="G13" s="195"/>
      <c r="H13" s="195" t="s">
        <v>438</v>
      </c>
      <c r="I13" s="195"/>
    </row>
    <row r="14" spans="1:20" ht="15.75" customHeight="1" x14ac:dyDescent="0.2">
      <c r="A14" s="44" t="s">
        <v>439</v>
      </c>
      <c r="B14" s="45" t="s">
        <v>440</v>
      </c>
      <c r="C14" s="45" t="s">
        <v>441</v>
      </c>
      <c r="D14" s="45" t="s">
        <v>440</v>
      </c>
      <c r="E14" s="45" t="s">
        <v>441</v>
      </c>
      <c r="F14" s="45" t="s">
        <v>440</v>
      </c>
      <c r="G14" s="45" t="s">
        <v>441</v>
      </c>
      <c r="H14" s="45" t="s">
        <v>440</v>
      </c>
      <c r="I14" s="45" t="s">
        <v>441</v>
      </c>
    </row>
    <row r="15" spans="1:20" ht="15" customHeight="1" x14ac:dyDescent="0.2">
      <c r="A15" s="46" t="s">
        <v>442</v>
      </c>
      <c r="B15" s="47">
        <v>0.03</v>
      </c>
      <c r="C15" s="47">
        <v>6.1600000000000002E-2</v>
      </c>
      <c r="D15" s="47">
        <v>5.5E-2</v>
      </c>
      <c r="E15" s="47">
        <v>8.9599999999999999E-2</v>
      </c>
      <c r="F15" s="47">
        <v>0.04</v>
      </c>
      <c r="G15" s="47">
        <v>7.3999999999999996E-2</v>
      </c>
      <c r="H15" s="48">
        <v>0.04</v>
      </c>
      <c r="I15" s="49">
        <v>7.3999999999999996E-2</v>
      </c>
    </row>
    <row r="16" spans="1:20" ht="15.75" customHeight="1" x14ac:dyDescent="0.2">
      <c r="A16" s="44" t="s">
        <v>443</v>
      </c>
      <c r="B16" s="188">
        <v>5.8999999999999999E-3</v>
      </c>
      <c r="C16" s="188"/>
      <c r="D16" s="188">
        <v>1.3899999999999999E-2</v>
      </c>
      <c r="E16" s="188"/>
      <c r="F16" s="188">
        <v>1.23E-2</v>
      </c>
      <c r="G16" s="188"/>
      <c r="H16" s="189">
        <v>1.23E-2</v>
      </c>
      <c r="I16" s="193"/>
    </row>
    <row r="17" spans="1:12" ht="15.75" customHeight="1" x14ac:dyDescent="0.2">
      <c r="A17" s="44" t="s">
        <v>444</v>
      </c>
      <c r="B17" s="188">
        <v>8.0000000000000002E-3</v>
      </c>
      <c r="C17" s="188"/>
      <c r="D17" s="188">
        <v>0.01</v>
      </c>
      <c r="E17" s="188"/>
      <c r="F17" s="188">
        <v>8.0000000000000002E-3</v>
      </c>
      <c r="G17" s="188"/>
      <c r="H17" s="189">
        <v>8.0000000000000002E-3</v>
      </c>
      <c r="I17" s="193"/>
    </row>
    <row r="18" spans="1:12" ht="15.75" customHeight="1" x14ac:dyDescent="0.2">
      <c r="A18" s="50" t="s">
        <v>445</v>
      </c>
      <c r="B18" s="188">
        <v>9.7000000000000003E-3</v>
      </c>
      <c r="C18" s="188"/>
      <c r="D18" s="188">
        <v>1.2699999999999999E-2</v>
      </c>
      <c r="E18" s="188"/>
      <c r="F18" s="188">
        <v>1.2699999999999999E-2</v>
      </c>
      <c r="G18" s="188"/>
      <c r="H18" s="189">
        <v>1.2699999999999999E-2</v>
      </c>
      <c r="I18" s="189"/>
    </row>
    <row r="19" spans="1:12" ht="15.75" customHeight="1" x14ac:dyDescent="0.2">
      <c r="A19" s="51" t="s">
        <v>446</v>
      </c>
      <c r="B19" s="190">
        <v>4.65E-2</v>
      </c>
      <c r="C19" s="190"/>
      <c r="D19" s="190">
        <v>8.6499999999999994E-2</v>
      </c>
      <c r="E19" s="190"/>
      <c r="F19" s="190">
        <v>5.3999999999999999E-2</v>
      </c>
      <c r="G19" s="190"/>
      <c r="H19" s="191">
        <f>SUM(H20:I23)</f>
        <v>7.6499999999999999E-2</v>
      </c>
      <c r="I19" s="192"/>
      <c r="L19" s="52">
        <f>H25</f>
        <v>0.2487</v>
      </c>
    </row>
    <row r="20" spans="1:12" ht="15.75" customHeight="1" x14ac:dyDescent="0.2">
      <c r="A20" s="53" t="s">
        <v>447</v>
      </c>
      <c r="B20" s="188">
        <v>0.01</v>
      </c>
      <c r="C20" s="188"/>
      <c r="D20" s="188">
        <v>0.05</v>
      </c>
      <c r="E20" s="188"/>
      <c r="F20" s="188">
        <v>0.03</v>
      </c>
      <c r="G20" s="188"/>
      <c r="H20" s="189">
        <v>0.04</v>
      </c>
      <c r="I20" s="189"/>
    </row>
    <row r="21" spans="1:12" ht="15.75" customHeight="1" x14ac:dyDescent="0.2">
      <c r="A21" s="53" t="s">
        <v>448</v>
      </c>
      <c r="B21" s="188">
        <v>6.4999999999999997E-3</v>
      </c>
      <c r="C21" s="188"/>
      <c r="D21" s="188">
        <v>6.4999999999999997E-3</v>
      </c>
      <c r="E21" s="188"/>
      <c r="F21" s="188">
        <v>6.4999999999999997E-3</v>
      </c>
      <c r="G21" s="188"/>
      <c r="H21" s="189">
        <v>6.4999999999999997E-3</v>
      </c>
      <c r="I21" s="189"/>
    </row>
    <row r="22" spans="1:12" ht="15.75" customHeight="1" x14ac:dyDescent="0.2">
      <c r="A22" s="53" t="s">
        <v>449</v>
      </c>
      <c r="B22" s="188">
        <v>0.03</v>
      </c>
      <c r="C22" s="188"/>
      <c r="D22" s="188">
        <v>0.03</v>
      </c>
      <c r="E22" s="188"/>
      <c r="F22" s="188">
        <v>0.03</v>
      </c>
      <c r="G22" s="188"/>
      <c r="H22" s="189">
        <v>0.03</v>
      </c>
      <c r="I22" s="189"/>
    </row>
    <row r="23" spans="1:12" ht="15.75" customHeight="1" x14ac:dyDescent="0.2">
      <c r="A23" s="53" t="s">
        <v>450</v>
      </c>
      <c r="B23" s="188"/>
      <c r="C23" s="188"/>
      <c r="D23" s="188"/>
      <c r="E23" s="188"/>
      <c r="F23" s="188"/>
      <c r="G23" s="188"/>
      <c r="H23" s="189"/>
      <c r="I23" s="189"/>
    </row>
    <row r="24" spans="1:12" ht="15.75" customHeight="1" x14ac:dyDescent="0.2">
      <c r="A24" s="54"/>
      <c r="B24" s="55"/>
      <c r="C24" s="55"/>
      <c r="D24" s="55"/>
      <c r="E24" s="55"/>
      <c r="F24" s="55"/>
      <c r="G24" s="55"/>
      <c r="H24" s="56"/>
      <c r="I24" s="56"/>
    </row>
    <row r="25" spans="1:12" ht="39" customHeight="1" x14ac:dyDescent="0.2">
      <c r="A25" s="180" t="s">
        <v>451</v>
      </c>
      <c r="B25" s="181"/>
      <c r="C25" s="181"/>
      <c r="D25" s="181"/>
      <c r="E25" s="181"/>
      <c r="F25" s="181"/>
      <c r="G25" s="182"/>
      <c r="H25" s="183">
        <f>ROUND((((1+H29+H30+H31)*(1+H32)*(1+H33))/(1-H34))-1,4)</f>
        <v>0.2487</v>
      </c>
      <c r="I25" s="183"/>
      <c r="J25" s="52">
        <f>H25</f>
        <v>0.2487</v>
      </c>
      <c r="K25" s="57"/>
    </row>
    <row r="26" spans="1:12" ht="21.75" customHeight="1" x14ac:dyDescent="0.2">
      <c r="A26" s="184"/>
      <c r="B26" s="184"/>
      <c r="C26" s="184"/>
      <c r="D26" s="184"/>
      <c r="E26" s="184"/>
      <c r="F26" s="184"/>
      <c r="G26" s="184"/>
      <c r="H26" s="184"/>
      <c r="I26" s="184"/>
    </row>
    <row r="27" spans="1:12" ht="18" customHeight="1" x14ac:dyDescent="0.2">
      <c r="A27" s="185" t="s">
        <v>452</v>
      </c>
      <c r="B27" s="185"/>
      <c r="C27" s="185"/>
      <c r="D27" s="185"/>
      <c r="E27" s="185"/>
      <c r="F27" s="185"/>
      <c r="G27" s="185"/>
      <c r="H27" s="185"/>
      <c r="I27" s="185"/>
    </row>
    <row r="28" spans="1:12" ht="18" customHeight="1" x14ac:dyDescent="0.2">
      <c r="A28" s="186" t="s">
        <v>453</v>
      </c>
      <c r="B28" s="186"/>
      <c r="C28" s="186"/>
      <c r="D28" s="186"/>
      <c r="E28" s="186"/>
      <c r="F28" s="186"/>
      <c r="G28" s="186"/>
      <c r="H28" s="187" t="s">
        <v>438</v>
      </c>
      <c r="I28" s="187"/>
    </row>
    <row r="29" spans="1:12" ht="18" customHeight="1" x14ac:dyDescent="0.2">
      <c r="A29" s="174" t="s">
        <v>424</v>
      </c>
      <c r="B29" s="174"/>
      <c r="C29" s="174"/>
      <c r="D29" s="174"/>
      <c r="E29" s="174"/>
      <c r="F29" s="174"/>
      <c r="G29" s="174"/>
      <c r="H29" s="175">
        <f>H15</f>
        <v>0.04</v>
      </c>
      <c r="I29" s="175"/>
    </row>
    <row r="30" spans="1:12" ht="18" customHeight="1" x14ac:dyDescent="0.2">
      <c r="A30" s="176" t="s">
        <v>454</v>
      </c>
      <c r="B30" s="176"/>
      <c r="C30" s="176"/>
      <c r="D30" s="176"/>
      <c r="E30" s="176"/>
      <c r="F30" s="176"/>
      <c r="G30" s="176"/>
      <c r="H30" s="175">
        <f>H17</f>
        <v>8.0000000000000002E-3</v>
      </c>
      <c r="I30" s="175"/>
    </row>
    <row r="31" spans="1:12" ht="17.25" customHeight="1" x14ac:dyDescent="0.2">
      <c r="A31" s="176" t="s">
        <v>430</v>
      </c>
      <c r="B31" s="176"/>
      <c r="C31" s="176"/>
      <c r="D31" s="176"/>
      <c r="E31" s="176"/>
      <c r="F31" s="176"/>
      <c r="G31" s="176"/>
      <c r="H31" s="175">
        <f>H18</f>
        <v>1.2699999999999999E-2</v>
      </c>
      <c r="I31" s="175"/>
    </row>
    <row r="32" spans="1:12" ht="18" customHeight="1" x14ac:dyDescent="0.2">
      <c r="A32" s="174" t="s">
        <v>425</v>
      </c>
      <c r="B32" s="174"/>
      <c r="C32" s="174"/>
      <c r="D32" s="174"/>
      <c r="E32" s="174"/>
      <c r="F32" s="174"/>
      <c r="G32" s="174"/>
      <c r="H32" s="175">
        <f>H16</f>
        <v>1.23E-2</v>
      </c>
      <c r="I32" s="175"/>
    </row>
    <row r="33" spans="1:10" ht="18" customHeight="1" x14ac:dyDescent="0.2">
      <c r="A33" s="176" t="s">
        <v>428</v>
      </c>
      <c r="B33" s="176"/>
      <c r="C33" s="176"/>
      <c r="D33" s="176"/>
      <c r="E33" s="176"/>
      <c r="F33" s="176"/>
      <c r="G33" s="176"/>
      <c r="H33" s="175">
        <f>I15</f>
        <v>7.3999999999999996E-2</v>
      </c>
      <c r="I33" s="175"/>
    </row>
    <row r="34" spans="1:10" ht="16.5" customHeight="1" x14ac:dyDescent="0.2">
      <c r="A34" s="174" t="s">
        <v>431</v>
      </c>
      <c r="B34" s="174"/>
      <c r="C34" s="174"/>
      <c r="D34" s="174"/>
      <c r="E34" s="174"/>
      <c r="F34" s="174"/>
      <c r="G34" s="174"/>
      <c r="H34" s="175">
        <f>H19</f>
        <v>7.6499999999999999E-2</v>
      </c>
      <c r="I34" s="175"/>
    </row>
    <row r="35" spans="1:10" ht="16.5" customHeight="1" x14ac:dyDescent="0.2">
      <c r="A35" s="177"/>
      <c r="B35" s="177"/>
      <c r="C35" s="177"/>
      <c r="D35" s="177"/>
      <c r="E35" s="177"/>
      <c r="F35" s="177"/>
      <c r="G35" s="177"/>
      <c r="H35" s="177"/>
      <c r="I35" s="177"/>
    </row>
    <row r="36" spans="1:10" ht="16.5" customHeight="1" x14ac:dyDescent="0.2">
      <c r="A36" s="178" t="s">
        <v>455</v>
      </c>
      <c r="B36" s="178"/>
      <c r="C36" s="178"/>
      <c r="D36" s="178"/>
      <c r="E36" s="178"/>
      <c r="F36" s="178"/>
      <c r="G36" s="178"/>
      <c r="H36" s="178"/>
      <c r="I36" s="178"/>
    </row>
    <row r="37" spans="1:10" ht="16.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</row>
    <row r="38" spans="1:10" ht="17.25" customHeight="1" x14ac:dyDescent="0.2">
      <c r="A38" s="59" t="s">
        <v>456</v>
      </c>
      <c r="B38" s="58"/>
      <c r="C38" s="58"/>
      <c r="D38" s="58"/>
      <c r="E38" s="58"/>
      <c r="F38" s="58"/>
      <c r="G38" s="58"/>
      <c r="H38" s="58"/>
      <c r="I38" s="58"/>
    </row>
    <row r="39" spans="1:10" ht="30.75" customHeight="1" x14ac:dyDescent="0.2">
      <c r="A39" s="179" t="s">
        <v>457</v>
      </c>
      <c r="B39" s="179"/>
      <c r="C39" s="179"/>
      <c r="D39" s="179"/>
      <c r="E39" s="179"/>
      <c r="F39" s="179"/>
      <c r="G39" s="179"/>
      <c r="H39" s="179"/>
      <c r="I39" s="179"/>
      <c r="J39" s="179"/>
    </row>
    <row r="40" spans="1:10" ht="55.5" customHeight="1" x14ac:dyDescent="0.2">
      <c r="A40" s="179" t="s">
        <v>458</v>
      </c>
      <c r="B40" s="179"/>
      <c r="C40" s="179"/>
      <c r="D40" s="179"/>
      <c r="E40" s="179"/>
      <c r="F40" s="179"/>
      <c r="G40" s="179"/>
      <c r="H40" s="179"/>
      <c r="I40" s="58"/>
    </row>
    <row r="41" spans="1:10" ht="30" customHeight="1" x14ac:dyDescent="0.2">
      <c r="A41" s="179" t="s">
        <v>564</v>
      </c>
      <c r="B41" s="179"/>
      <c r="C41" s="179"/>
      <c r="D41" s="179"/>
      <c r="E41" s="179"/>
      <c r="F41" s="179"/>
      <c r="G41" s="179"/>
      <c r="H41" s="179"/>
      <c r="I41" s="179"/>
      <c r="J41" s="179"/>
    </row>
    <row r="42" spans="1:10" s="38" customFormat="1" ht="21.75" customHeight="1" x14ac:dyDescent="0.2">
      <c r="A42" s="170" t="s">
        <v>459</v>
      </c>
      <c r="B42" s="170"/>
      <c r="C42" s="170"/>
      <c r="D42" s="170"/>
      <c r="E42" s="60"/>
      <c r="F42" s="61"/>
      <c r="G42" s="61"/>
      <c r="H42" s="61"/>
      <c r="I42" s="61"/>
      <c r="J42" s="61"/>
    </row>
    <row r="43" spans="1:10" ht="16.5" customHeight="1" x14ac:dyDescent="0.2">
      <c r="A43" s="170" t="s">
        <v>460</v>
      </c>
      <c r="B43" s="170"/>
      <c r="C43" s="170"/>
      <c r="D43" s="170"/>
      <c r="E43" s="58"/>
      <c r="F43" s="58"/>
      <c r="G43" s="58"/>
      <c r="H43" s="58"/>
      <c r="I43" s="58"/>
    </row>
    <row r="44" spans="1:10" ht="16.5" customHeight="1" x14ac:dyDescent="0.2">
      <c r="A44" s="62"/>
      <c r="B44" s="62"/>
      <c r="C44" s="62"/>
      <c r="D44" s="62"/>
      <c r="E44" s="58"/>
      <c r="F44" s="58"/>
      <c r="G44" s="58"/>
      <c r="H44" s="58"/>
      <c r="I44" s="58"/>
    </row>
    <row r="45" spans="1:10" ht="15" customHeight="1" x14ac:dyDescent="0.2">
      <c r="A45" s="171" t="s">
        <v>551</v>
      </c>
      <c r="B45" s="171"/>
      <c r="C45" s="171"/>
      <c r="D45" s="171"/>
      <c r="E45" s="171"/>
      <c r="F45" s="171"/>
      <c r="G45" s="171"/>
      <c r="H45" s="171"/>
      <c r="I45" s="171"/>
    </row>
    <row r="46" spans="1:10" ht="15" x14ac:dyDescent="0.2">
      <c r="A46" s="172" t="s">
        <v>461</v>
      </c>
      <c r="B46" s="172"/>
      <c r="C46" s="172"/>
      <c r="D46" s="172"/>
      <c r="E46" s="172"/>
      <c r="F46" s="172"/>
      <c r="G46" s="172"/>
      <c r="H46" s="172"/>
      <c r="I46" s="172"/>
    </row>
    <row r="47" spans="1:10" ht="15" x14ac:dyDescent="0.2">
      <c r="A47" s="172" t="s">
        <v>462</v>
      </c>
      <c r="B47" s="172"/>
      <c r="C47" s="172"/>
      <c r="D47" s="172"/>
      <c r="E47" s="172"/>
      <c r="F47" s="172"/>
      <c r="G47" s="172"/>
      <c r="H47" s="172"/>
      <c r="I47" s="172"/>
    </row>
    <row r="48" spans="1:10" x14ac:dyDescent="0.2">
      <c r="A48" s="173"/>
      <c r="B48" s="173"/>
      <c r="C48" s="173"/>
      <c r="D48" s="173"/>
      <c r="E48" s="173"/>
      <c r="F48" s="173"/>
      <c r="G48" s="173"/>
      <c r="H48" s="173"/>
      <c r="I48" s="173"/>
    </row>
  </sheetData>
  <sheetProtection algorithmName="SHA-512" hashValue="ev2zurkygC3RwanUWgKtg7alzYVaxfe0+btIcrocFAQfVW2gzhccn1NQn69UKra3hXx/6628IEyWuB4dCJf+sw==" saltValue="CMkIWDtJ0qFCOKu8VWXawQ==" spinCount="100000" sheet="1" objects="1" scenarios="1"/>
  <mergeCells count="80">
    <mergeCell ref="A9:I9"/>
    <mergeCell ref="B1:I1"/>
    <mergeCell ref="A2:I2"/>
    <mergeCell ref="A3:I3"/>
    <mergeCell ref="B4:E4"/>
    <mergeCell ref="F4:I4"/>
    <mergeCell ref="B5:E5"/>
    <mergeCell ref="F5:I5"/>
    <mergeCell ref="B6:E6"/>
    <mergeCell ref="F6:I6"/>
    <mergeCell ref="B7:E7"/>
    <mergeCell ref="F7:I7"/>
    <mergeCell ref="A8:I8"/>
    <mergeCell ref="A10:I11"/>
    <mergeCell ref="A12:I12"/>
    <mergeCell ref="B13:C13"/>
    <mergeCell ref="D13:E13"/>
    <mergeCell ref="F13:G13"/>
    <mergeCell ref="H13:I13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A25:G25"/>
    <mergeCell ref="H25:I25"/>
    <mergeCell ref="A26:I26"/>
    <mergeCell ref="A27:I27"/>
    <mergeCell ref="A28:G28"/>
    <mergeCell ref="H28:I28"/>
    <mergeCell ref="A29:G29"/>
    <mergeCell ref="H29:I29"/>
    <mergeCell ref="A30:G30"/>
    <mergeCell ref="H30:I30"/>
    <mergeCell ref="A31:G31"/>
    <mergeCell ref="H31:I31"/>
    <mergeCell ref="A42:D42"/>
    <mergeCell ref="A32:G32"/>
    <mergeCell ref="H32:I32"/>
    <mergeCell ref="A33:G33"/>
    <mergeCell ref="H33:I33"/>
    <mergeCell ref="A34:G34"/>
    <mergeCell ref="H34:I34"/>
    <mergeCell ref="A35:I35"/>
    <mergeCell ref="A36:I36"/>
    <mergeCell ref="A39:J39"/>
    <mergeCell ref="A40:H40"/>
    <mergeCell ref="A41:J41"/>
    <mergeCell ref="A43:D43"/>
    <mergeCell ref="A45:I45"/>
    <mergeCell ref="A46:I46"/>
    <mergeCell ref="A47:I47"/>
    <mergeCell ref="A48:I48"/>
  </mergeCells>
  <pageMargins left="0.51181102362204722" right="0.51181102362204722" top="0.78740157480314965" bottom="0.78740157480314965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J670"/>
  <sheetViews>
    <sheetView workbookViewId="0">
      <selection activeCell="I7" sqref="I7"/>
    </sheetView>
  </sheetViews>
  <sheetFormatPr defaultRowHeight="14.25" x14ac:dyDescent="0.2"/>
  <cols>
    <col min="1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11" width="14" bestFit="1" customWidth="1"/>
  </cols>
  <sheetData>
    <row r="1" spans="1:10" ht="15" x14ac:dyDescent="0.2">
      <c r="A1" s="32"/>
      <c r="B1" s="32"/>
      <c r="C1" s="160" t="s">
        <v>558</v>
      </c>
      <c r="D1" s="160"/>
      <c r="E1" s="160" t="s">
        <v>418</v>
      </c>
      <c r="F1" s="160"/>
      <c r="G1" s="160" t="s">
        <v>417</v>
      </c>
      <c r="H1" s="160"/>
      <c r="I1" s="160" t="s">
        <v>416</v>
      </c>
      <c r="J1" s="160"/>
    </row>
    <row r="2" spans="1:10" ht="80.099999999999994" customHeight="1" x14ac:dyDescent="0.2">
      <c r="A2" s="31"/>
      <c r="B2" s="31"/>
      <c r="C2" s="210" t="s">
        <v>557</v>
      </c>
      <c r="D2" s="210"/>
      <c r="E2" s="162" t="s">
        <v>415</v>
      </c>
      <c r="F2" s="162"/>
      <c r="G2" s="162" t="s">
        <v>414</v>
      </c>
      <c r="H2" s="162"/>
      <c r="I2" s="211" t="s">
        <v>562</v>
      </c>
      <c r="J2" s="162"/>
    </row>
    <row r="3" spans="1:10" ht="15" x14ac:dyDescent="0.25">
      <c r="A3" s="209" t="s">
        <v>413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ht="30" customHeight="1" x14ac:dyDescent="0.25">
      <c r="A4" s="209" t="s">
        <v>412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0" ht="18" customHeight="1" x14ac:dyDescent="0.2">
      <c r="A5" s="30" t="s">
        <v>13</v>
      </c>
      <c r="B5" s="28" t="s">
        <v>1</v>
      </c>
      <c r="C5" s="30" t="s">
        <v>2</v>
      </c>
      <c r="D5" s="30" t="s">
        <v>3</v>
      </c>
      <c r="E5" s="212" t="s">
        <v>207</v>
      </c>
      <c r="F5" s="212"/>
      <c r="G5" s="29" t="s">
        <v>4</v>
      </c>
      <c r="H5" s="28" t="s">
        <v>5</v>
      </c>
      <c r="I5" s="28" t="s">
        <v>6</v>
      </c>
      <c r="J5" s="28" t="s">
        <v>8</v>
      </c>
    </row>
    <row r="6" spans="1:10" ht="24" customHeight="1" x14ac:dyDescent="0.2">
      <c r="A6" s="26" t="s">
        <v>206</v>
      </c>
      <c r="B6" s="27" t="s">
        <v>14</v>
      </c>
      <c r="C6" s="26" t="s">
        <v>15</v>
      </c>
      <c r="D6" s="26" t="s">
        <v>16</v>
      </c>
      <c r="E6" s="213" t="s">
        <v>257</v>
      </c>
      <c r="F6" s="213"/>
      <c r="G6" s="25" t="s">
        <v>17</v>
      </c>
      <c r="H6" s="24"/>
      <c r="I6" s="23"/>
      <c r="J6" s="23"/>
    </row>
    <row r="7" spans="1:10" ht="24" customHeight="1" x14ac:dyDescent="0.2">
      <c r="A7" s="16" t="s">
        <v>186</v>
      </c>
      <c r="B7" s="17" t="s">
        <v>411</v>
      </c>
      <c r="C7" s="16" t="s">
        <v>15</v>
      </c>
      <c r="D7" s="16" t="s">
        <v>410</v>
      </c>
      <c r="E7" s="214" t="s">
        <v>284</v>
      </c>
      <c r="F7" s="214"/>
      <c r="G7" s="15" t="s">
        <v>409</v>
      </c>
      <c r="H7" s="14">
        <v>1</v>
      </c>
      <c r="I7" s="13">
        <v>500</v>
      </c>
      <c r="J7" s="125">
        <f>TRUNC(I7*H7,2)</f>
        <v>500</v>
      </c>
    </row>
    <row r="8" spans="1:10" x14ac:dyDescent="0.2">
      <c r="A8" s="12"/>
      <c r="B8" s="12"/>
      <c r="C8" s="12"/>
      <c r="D8" s="12"/>
      <c r="E8" s="12"/>
      <c r="F8" s="11"/>
      <c r="G8" s="12"/>
      <c r="H8" s="11"/>
      <c r="I8" s="124" t="s">
        <v>181</v>
      </c>
      <c r="J8" s="11">
        <f>SUM(J7)</f>
        <v>500</v>
      </c>
    </row>
    <row r="9" spans="1:10" ht="15" thickBot="1" x14ac:dyDescent="0.25">
      <c r="A9" s="12"/>
      <c r="B9" s="12"/>
      <c r="C9" s="12"/>
      <c r="D9" s="12"/>
      <c r="E9" s="12"/>
      <c r="F9" s="11"/>
      <c r="G9" s="12"/>
      <c r="H9" s="215"/>
      <c r="I9" s="215"/>
      <c r="J9" s="11"/>
    </row>
    <row r="10" spans="1:10" ht="0.95" customHeight="1" thickTop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customHeight="1" x14ac:dyDescent="0.2">
      <c r="A11" s="30" t="s">
        <v>18</v>
      </c>
      <c r="B11" s="28" t="s">
        <v>1</v>
      </c>
      <c r="C11" s="30" t="s">
        <v>2</v>
      </c>
      <c r="D11" s="30" t="s">
        <v>3</v>
      </c>
      <c r="E11" s="212" t="s">
        <v>207</v>
      </c>
      <c r="F11" s="212"/>
      <c r="G11" s="29" t="s">
        <v>4</v>
      </c>
      <c r="H11" s="28" t="s">
        <v>5</v>
      </c>
      <c r="I11" s="28" t="s">
        <v>6</v>
      </c>
      <c r="J11" s="28" t="s">
        <v>8</v>
      </c>
    </row>
    <row r="12" spans="1:10" ht="51.95" customHeight="1" x14ac:dyDescent="0.2">
      <c r="A12" s="26" t="s">
        <v>206</v>
      </c>
      <c r="B12" s="27" t="s">
        <v>19</v>
      </c>
      <c r="C12" s="26" t="s">
        <v>20</v>
      </c>
      <c r="D12" s="26" t="s">
        <v>21</v>
      </c>
      <c r="E12" s="213" t="s">
        <v>408</v>
      </c>
      <c r="F12" s="213"/>
      <c r="G12" s="25" t="s">
        <v>22</v>
      </c>
      <c r="H12" s="24"/>
      <c r="I12" s="23"/>
      <c r="J12" s="23"/>
    </row>
    <row r="13" spans="1:10" ht="51.95" customHeight="1" x14ac:dyDescent="0.2">
      <c r="A13" s="21" t="s">
        <v>203</v>
      </c>
      <c r="B13" s="22" t="s">
        <v>213</v>
      </c>
      <c r="C13" s="21" t="s">
        <v>20</v>
      </c>
      <c r="D13" s="21" t="s">
        <v>212</v>
      </c>
      <c r="E13" s="216" t="s">
        <v>211</v>
      </c>
      <c r="F13" s="216"/>
      <c r="G13" s="20" t="s">
        <v>210</v>
      </c>
      <c r="H13" s="19">
        <v>0.1673</v>
      </c>
      <c r="I13" s="18">
        <v>15.41</v>
      </c>
      <c r="J13" s="18">
        <f t="shared" ref="J13:J15" si="0">TRUNC(I13*H13,2)</f>
        <v>2.57</v>
      </c>
    </row>
    <row r="14" spans="1:10" ht="26.1" customHeight="1" x14ac:dyDescent="0.2">
      <c r="A14" s="21" t="s">
        <v>203</v>
      </c>
      <c r="B14" s="22" t="s">
        <v>281</v>
      </c>
      <c r="C14" s="21" t="s">
        <v>20</v>
      </c>
      <c r="D14" s="21" t="s">
        <v>280</v>
      </c>
      <c r="E14" s="216" t="s">
        <v>200</v>
      </c>
      <c r="F14" s="216"/>
      <c r="G14" s="20" t="s">
        <v>182</v>
      </c>
      <c r="H14" s="19">
        <v>0.55459999999999998</v>
      </c>
      <c r="I14" s="18">
        <v>34.65</v>
      </c>
      <c r="J14" s="18">
        <f t="shared" si="0"/>
        <v>19.21</v>
      </c>
    </row>
    <row r="15" spans="1:10" ht="24" customHeight="1" x14ac:dyDescent="0.2">
      <c r="A15" s="21" t="s">
        <v>203</v>
      </c>
      <c r="B15" s="22" t="s">
        <v>209</v>
      </c>
      <c r="C15" s="21" t="s">
        <v>20</v>
      </c>
      <c r="D15" s="21" t="s">
        <v>208</v>
      </c>
      <c r="E15" s="216" t="s">
        <v>200</v>
      </c>
      <c r="F15" s="216"/>
      <c r="G15" s="20" t="s">
        <v>182</v>
      </c>
      <c r="H15" s="19">
        <v>0.10580000000000001</v>
      </c>
      <c r="I15" s="18">
        <v>25.19</v>
      </c>
      <c r="J15" s="18">
        <f t="shared" si="0"/>
        <v>2.66</v>
      </c>
    </row>
    <row r="16" spans="1:10" x14ac:dyDescent="0.2">
      <c r="A16" s="12"/>
      <c r="B16" s="12"/>
      <c r="C16" s="12"/>
      <c r="D16" s="12"/>
      <c r="E16" s="12"/>
      <c r="F16" s="11"/>
      <c r="G16" s="12"/>
      <c r="H16" s="11"/>
      <c r="I16" s="124" t="s">
        <v>181</v>
      </c>
      <c r="J16" s="11">
        <f>SUM(J13:J15)</f>
        <v>24.44</v>
      </c>
    </row>
    <row r="17" spans="1:10" ht="15" thickBot="1" x14ac:dyDescent="0.25">
      <c r="A17" s="12"/>
      <c r="B17" s="12"/>
      <c r="C17" s="12"/>
      <c r="D17" s="12"/>
      <c r="E17" s="12"/>
      <c r="F17" s="11"/>
      <c r="G17" s="12"/>
      <c r="H17" s="215"/>
      <c r="I17" s="215"/>
      <c r="J17" s="11"/>
    </row>
    <row r="18" spans="1:10" ht="0.95" customHeight="1" thickTop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8" customHeight="1" x14ac:dyDescent="0.2">
      <c r="A19" s="30" t="s">
        <v>23</v>
      </c>
      <c r="B19" s="28" t="s">
        <v>1</v>
      </c>
      <c r="C19" s="30" t="s">
        <v>2</v>
      </c>
      <c r="D19" s="30" t="s">
        <v>3</v>
      </c>
      <c r="E19" s="212" t="s">
        <v>207</v>
      </c>
      <c r="F19" s="212"/>
      <c r="G19" s="29" t="s">
        <v>4</v>
      </c>
      <c r="H19" s="28" t="s">
        <v>5</v>
      </c>
      <c r="I19" s="28" t="s">
        <v>6</v>
      </c>
      <c r="J19" s="28" t="s">
        <v>8</v>
      </c>
    </row>
    <row r="20" spans="1:10" ht="26.1" customHeight="1" x14ac:dyDescent="0.2">
      <c r="A20" s="26" t="s">
        <v>206</v>
      </c>
      <c r="B20" s="27" t="s">
        <v>24</v>
      </c>
      <c r="C20" s="26" t="s">
        <v>15</v>
      </c>
      <c r="D20" s="26" t="s">
        <v>25</v>
      </c>
      <c r="E20" s="213" t="s">
        <v>222</v>
      </c>
      <c r="F20" s="213"/>
      <c r="G20" s="25" t="s">
        <v>26</v>
      </c>
      <c r="H20" s="24"/>
      <c r="I20" s="23"/>
      <c r="J20" s="23"/>
    </row>
    <row r="21" spans="1:10" ht="65.099999999999994" customHeight="1" x14ac:dyDescent="0.2">
      <c r="A21" s="16" t="s">
        <v>186</v>
      </c>
      <c r="B21" s="17" t="s">
        <v>407</v>
      </c>
      <c r="C21" s="16" t="s">
        <v>20</v>
      </c>
      <c r="D21" s="16" t="s">
        <v>406</v>
      </c>
      <c r="E21" s="214" t="s">
        <v>284</v>
      </c>
      <c r="F21" s="214"/>
      <c r="G21" s="15" t="s">
        <v>405</v>
      </c>
      <c r="H21" s="14">
        <v>1</v>
      </c>
      <c r="I21" s="13">
        <v>19.5</v>
      </c>
      <c r="J21" s="13">
        <f t="shared" ref="J21" si="1">TRUNC(I21*H21,2)</f>
        <v>19.5</v>
      </c>
    </row>
    <row r="22" spans="1:10" x14ac:dyDescent="0.2">
      <c r="A22" s="12"/>
      <c r="B22" s="12"/>
      <c r="C22" s="12"/>
      <c r="D22" s="12"/>
      <c r="E22" s="12"/>
      <c r="F22" s="11"/>
      <c r="G22" s="12"/>
      <c r="H22" s="11"/>
      <c r="I22" s="124" t="s">
        <v>181</v>
      </c>
      <c r="J22" s="11">
        <f>SUM(J21)</f>
        <v>19.5</v>
      </c>
    </row>
    <row r="23" spans="1:10" ht="15" thickBot="1" x14ac:dyDescent="0.25">
      <c r="A23" s="12"/>
      <c r="B23" s="12"/>
      <c r="C23" s="12"/>
      <c r="D23" s="12"/>
      <c r="E23" s="12"/>
      <c r="F23" s="11"/>
      <c r="G23" s="12"/>
      <c r="H23" s="215"/>
      <c r="I23" s="215"/>
      <c r="J23" s="11"/>
    </row>
    <row r="24" spans="1:10" ht="0.95" customHeight="1" thickTop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" customHeight="1" x14ac:dyDescent="0.2">
      <c r="A25" s="30" t="s">
        <v>27</v>
      </c>
      <c r="B25" s="28" t="s">
        <v>1</v>
      </c>
      <c r="C25" s="30" t="s">
        <v>2</v>
      </c>
      <c r="D25" s="30" t="s">
        <v>3</v>
      </c>
      <c r="E25" s="212" t="s">
        <v>207</v>
      </c>
      <c r="F25" s="212"/>
      <c r="G25" s="29" t="s">
        <v>4</v>
      </c>
      <c r="H25" s="28" t="s">
        <v>5</v>
      </c>
      <c r="I25" s="28" t="s">
        <v>6</v>
      </c>
      <c r="J25" s="28" t="s">
        <v>8</v>
      </c>
    </row>
    <row r="26" spans="1:10" ht="26.1" customHeight="1" x14ac:dyDescent="0.2">
      <c r="A26" s="26" t="s">
        <v>206</v>
      </c>
      <c r="B26" s="27" t="s">
        <v>28</v>
      </c>
      <c r="C26" s="26" t="s">
        <v>29</v>
      </c>
      <c r="D26" s="26" t="s">
        <v>30</v>
      </c>
      <c r="E26" s="213" t="s">
        <v>399</v>
      </c>
      <c r="F26" s="213"/>
      <c r="G26" s="25" t="s">
        <v>22</v>
      </c>
      <c r="H26" s="24"/>
      <c r="I26" s="23"/>
      <c r="J26" s="23"/>
    </row>
    <row r="27" spans="1:10" ht="26.1" customHeight="1" x14ac:dyDescent="0.2">
      <c r="A27" s="21" t="s">
        <v>203</v>
      </c>
      <c r="B27" s="22" t="s">
        <v>347</v>
      </c>
      <c r="C27" s="21" t="s">
        <v>20</v>
      </c>
      <c r="D27" s="21" t="s">
        <v>346</v>
      </c>
      <c r="E27" s="216" t="s">
        <v>222</v>
      </c>
      <c r="F27" s="216"/>
      <c r="G27" s="20" t="s">
        <v>182</v>
      </c>
      <c r="H27" s="19">
        <v>0.309</v>
      </c>
      <c r="I27" s="18">
        <v>27.04</v>
      </c>
      <c r="J27" s="18">
        <f>TRUNC(I27*H27,2)</f>
        <v>8.35</v>
      </c>
    </row>
    <row r="28" spans="1:10" ht="26.1" customHeight="1" x14ac:dyDescent="0.2">
      <c r="A28" s="16" t="s">
        <v>186</v>
      </c>
      <c r="B28" s="17" t="s">
        <v>404</v>
      </c>
      <c r="C28" s="16" t="s">
        <v>29</v>
      </c>
      <c r="D28" s="16" t="s">
        <v>403</v>
      </c>
      <c r="E28" s="214" t="s">
        <v>187</v>
      </c>
      <c r="F28" s="214"/>
      <c r="G28" s="15" t="s">
        <v>22</v>
      </c>
      <c r="H28" s="14">
        <v>1.1499999999999999</v>
      </c>
      <c r="I28" s="13">
        <v>1.83</v>
      </c>
      <c r="J28" s="13">
        <f>TRUNC(I28*H28,2)</f>
        <v>2.1</v>
      </c>
    </row>
    <row r="29" spans="1:10" x14ac:dyDescent="0.2">
      <c r="A29" s="12"/>
      <c r="B29" s="12"/>
      <c r="C29" s="12"/>
      <c r="D29" s="12"/>
      <c r="E29" s="12"/>
      <c r="F29" s="11"/>
      <c r="G29" s="12"/>
      <c r="H29" s="11"/>
      <c r="I29" s="124" t="s">
        <v>181</v>
      </c>
      <c r="J29" s="11">
        <f>SUM(J27:J28)</f>
        <v>10.45</v>
      </c>
    </row>
    <row r="30" spans="1:10" ht="15" thickBot="1" x14ac:dyDescent="0.25">
      <c r="A30" s="12"/>
      <c r="B30" s="12"/>
      <c r="C30" s="12"/>
      <c r="D30" s="12"/>
      <c r="E30" s="12"/>
      <c r="F30" s="11"/>
      <c r="G30" s="12"/>
      <c r="H30" s="215"/>
      <c r="I30" s="215"/>
      <c r="J30" s="11"/>
    </row>
    <row r="31" spans="1:10" ht="0.95" customHeight="1" thickTop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18" customHeight="1" x14ac:dyDescent="0.2">
      <c r="A32" s="30" t="s">
        <v>31</v>
      </c>
      <c r="B32" s="28" t="s">
        <v>1</v>
      </c>
      <c r="C32" s="30" t="s">
        <v>2</v>
      </c>
      <c r="D32" s="30" t="s">
        <v>3</v>
      </c>
      <c r="E32" s="212" t="s">
        <v>207</v>
      </c>
      <c r="F32" s="212"/>
      <c r="G32" s="29" t="s">
        <v>4</v>
      </c>
      <c r="H32" s="28" t="s">
        <v>5</v>
      </c>
      <c r="I32" s="28" t="s">
        <v>6</v>
      </c>
      <c r="J32" s="28" t="s">
        <v>8</v>
      </c>
    </row>
    <row r="33" spans="1:10" ht="26.1" customHeight="1" x14ac:dyDescent="0.2">
      <c r="A33" s="26" t="s">
        <v>206</v>
      </c>
      <c r="B33" s="27" t="s">
        <v>32</v>
      </c>
      <c r="C33" s="26" t="s">
        <v>15</v>
      </c>
      <c r="D33" s="26" t="s">
        <v>33</v>
      </c>
      <c r="E33" s="213" t="s">
        <v>402</v>
      </c>
      <c r="F33" s="213"/>
      <c r="G33" s="25" t="s">
        <v>26</v>
      </c>
      <c r="H33" s="24"/>
      <c r="I33" s="23"/>
      <c r="J33" s="23"/>
    </row>
    <row r="34" spans="1:10" ht="26.1" customHeight="1" x14ac:dyDescent="0.2">
      <c r="A34" s="21" t="s">
        <v>203</v>
      </c>
      <c r="B34" s="22" t="s">
        <v>265</v>
      </c>
      <c r="C34" s="21" t="s">
        <v>15</v>
      </c>
      <c r="D34" s="21" t="s">
        <v>264</v>
      </c>
      <c r="E34" s="216" t="s">
        <v>222</v>
      </c>
      <c r="F34" s="216"/>
      <c r="G34" s="20" t="s">
        <v>182</v>
      </c>
      <c r="H34" s="19">
        <v>0.10580000000000001</v>
      </c>
      <c r="I34" s="18">
        <v>42.28</v>
      </c>
      <c r="J34" s="18">
        <f>TRUNC(I34*H34,2)</f>
        <v>4.47</v>
      </c>
    </row>
    <row r="35" spans="1:10" x14ac:dyDescent="0.2">
      <c r="A35" s="12"/>
      <c r="B35" s="12"/>
      <c r="C35" s="12"/>
      <c r="D35" s="12"/>
      <c r="E35" s="12"/>
      <c r="F35" s="11"/>
      <c r="G35" s="12"/>
      <c r="H35" s="11"/>
      <c r="I35" s="124" t="s">
        <v>181</v>
      </c>
      <c r="J35" s="11">
        <f>SUM(J34)</f>
        <v>4.47</v>
      </c>
    </row>
    <row r="36" spans="1:10" ht="15" thickBot="1" x14ac:dyDescent="0.25">
      <c r="A36" s="12"/>
      <c r="B36" s="12"/>
      <c r="C36" s="12"/>
      <c r="D36" s="12"/>
      <c r="E36" s="12"/>
      <c r="F36" s="11"/>
      <c r="G36" s="12"/>
      <c r="H36" s="215"/>
      <c r="I36" s="215"/>
      <c r="J36" s="11"/>
    </row>
    <row r="37" spans="1:10" ht="0.95" customHeight="1" thickTop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18" customHeight="1" x14ac:dyDescent="0.2">
      <c r="A38" s="30" t="s">
        <v>34</v>
      </c>
      <c r="B38" s="28" t="s">
        <v>1</v>
      </c>
      <c r="C38" s="30" t="s">
        <v>2</v>
      </c>
      <c r="D38" s="30" t="s">
        <v>3</v>
      </c>
      <c r="E38" s="212" t="s">
        <v>207</v>
      </c>
      <c r="F38" s="212"/>
      <c r="G38" s="29" t="s">
        <v>4</v>
      </c>
      <c r="H38" s="28" t="s">
        <v>5</v>
      </c>
      <c r="I38" s="28" t="s">
        <v>6</v>
      </c>
      <c r="J38" s="28" t="s">
        <v>8</v>
      </c>
    </row>
    <row r="39" spans="1:10" ht="24" customHeight="1" x14ac:dyDescent="0.2">
      <c r="A39" s="26" t="s">
        <v>206</v>
      </c>
      <c r="B39" s="27" t="s">
        <v>35</v>
      </c>
      <c r="C39" s="26" t="s">
        <v>15</v>
      </c>
      <c r="D39" s="26" t="s">
        <v>36</v>
      </c>
      <c r="E39" s="213" t="s">
        <v>222</v>
      </c>
      <c r="F39" s="213"/>
      <c r="G39" s="25" t="s">
        <v>37</v>
      </c>
      <c r="H39" s="24"/>
      <c r="I39" s="23"/>
      <c r="J39" s="23"/>
    </row>
    <row r="40" spans="1:10" ht="26.1" customHeight="1" x14ac:dyDescent="0.2">
      <c r="A40" s="21" t="s">
        <v>203</v>
      </c>
      <c r="B40" s="22" t="s">
        <v>304</v>
      </c>
      <c r="C40" s="21" t="s">
        <v>20</v>
      </c>
      <c r="D40" s="21" t="s">
        <v>303</v>
      </c>
      <c r="E40" s="216" t="s">
        <v>200</v>
      </c>
      <c r="F40" s="216"/>
      <c r="G40" s="20" t="s">
        <v>182</v>
      </c>
      <c r="H40" s="19">
        <v>12</v>
      </c>
      <c r="I40" s="18">
        <v>131.36000000000001</v>
      </c>
      <c r="J40" s="18">
        <f>TRUNC(I40*H40,2)</f>
        <v>1576.32</v>
      </c>
    </row>
    <row r="41" spans="1:10" x14ac:dyDescent="0.2">
      <c r="A41" s="12"/>
      <c r="B41" s="12"/>
      <c r="C41" s="12"/>
      <c r="D41" s="12"/>
      <c r="E41" s="12"/>
      <c r="F41" s="11"/>
      <c r="G41" s="12"/>
      <c r="H41" s="11"/>
      <c r="I41" s="124" t="s">
        <v>181</v>
      </c>
      <c r="J41" s="11">
        <f>SUM(J40)</f>
        <v>1576.32</v>
      </c>
    </row>
    <row r="42" spans="1:10" ht="15" thickBot="1" x14ac:dyDescent="0.25">
      <c r="A42" s="12"/>
      <c r="B42" s="12"/>
      <c r="C42" s="12"/>
      <c r="D42" s="12"/>
      <c r="E42" s="12"/>
      <c r="F42" s="11"/>
      <c r="G42" s="12"/>
      <c r="H42" s="215"/>
      <c r="I42" s="215"/>
      <c r="J42" s="11"/>
    </row>
    <row r="43" spans="1:10" ht="0.95" customHeight="1" thickTop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18" customHeight="1" x14ac:dyDescent="0.2">
      <c r="A44" s="30" t="s">
        <v>38</v>
      </c>
      <c r="B44" s="28" t="s">
        <v>1</v>
      </c>
      <c r="C44" s="30" t="s">
        <v>2</v>
      </c>
      <c r="D44" s="30" t="s">
        <v>3</v>
      </c>
      <c r="E44" s="212" t="s">
        <v>207</v>
      </c>
      <c r="F44" s="212"/>
      <c r="G44" s="29" t="s">
        <v>4</v>
      </c>
      <c r="H44" s="28" t="s">
        <v>5</v>
      </c>
      <c r="I44" s="28" t="s">
        <v>6</v>
      </c>
      <c r="J44" s="28" t="s">
        <v>8</v>
      </c>
    </row>
    <row r="45" spans="1:10" ht="24" customHeight="1" x14ac:dyDescent="0.2">
      <c r="A45" s="26" t="s">
        <v>206</v>
      </c>
      <c r="B45" s="27" t="s">
        <v>39</v>
      </c>
      <c r="C45" s="26" t="s">
        <v>15</v>
      </c>
      <c r="D45" s="26" t="s">
        <v>40</v>
      </c>
      <c r="E45" s="213" t="s">
        <v>401</v>
      </c>
      <c r="F45" s="213"/>
      <c r="G45" s="25" t="s">
        <v>41</v>
      </c>
      <c r="H45" s="24"/>
      <c r="I45" s="23"/>
      <c r="J45" s="23"/>
    </row>
    <row r="46" spans="1:10" ht="26.1" customHeight="1" x14ac:dyDescent="0.2">
      <c r="A46" s="21" t="s">
        <v>203</v>
      </c>
      <c r="B46" s="22" t="s">
        <v>281</v>
      </c>
      <c r="C46" s="21" t="s">
        <v>20</v>
      </c>
      <c r="D46" s="21" t="s">
        <v>280</v>
      </c>
      <c r="E46" s="216" t="s">
        <v>200</v>
      </c>
      <c r="F46" s="216"/>
      <c r="G46" s="20" t="s">
        <v>182</v>
      </c>
      <c r="H46" s="19">
        <v>0.86</v>
      </c>
      <c r="I46" s="18">
        <v>34.65</v>
      </c>
      <c r="J46" s="18">
        <f t="shared" ref="J46:J47" si="2">TRUNC(I46*H46,2)</f>
        <v>29.79</v>
      </c>
    </row>
    <row r="47" spans="1:10" ht="26.1" customHeight="1" x14ac:dyDescent="0.2">
      <c r="A47" s="21" t="s">
        <v>203</v>
      </c>
      <c r="B47" s="22" t="s">
        <v>345</v>
      </c>
      <c r="C47" s="21" t="s">
        <v>20</v>
      </c>
      <c r="D47" s="21" t="s">
        <v>344</v>
      </c>
      <c r="E47" s="216" t="s">
        <v>200</v>
      </c>
      <c r="F47" s="216"/>
      <c r="G47" s="20" t="s">
        <v>182</v>
      </c>
      <c r="H47" s="19">
        <v>0.86</v>
      </c>
      <c r="I47" s="18">
        <v>26.01</v>
      </c>
      <c r="J47" s="18">
        <f t="shared" si="2"/>
        <v>22.36</v>
      </c>
    </row>
    <row r="48" spans="1:10" x14ac:dyDescent="0.2">
      <c r="A48" s="12"/>
      <c r="B48" s="12"/>
      <c r="C48" s="12"/>
      <c r="D48" s="12"/>
      <c r="E48" s="12"/>
      <c r="F48" s="11"/>
      <c r="G48" s="12"/>
      <c r="H48" s="11"/>
      <c r="I48" s="124" t="s">
        <v>181</v>
      </c>
      <c r="J48" s="11">
        <f>SUM(J46:J47)</f>
        <v>52.15</v>
      </c>
    </row>
    <row r="49" spans="1:10" ht="15" thickBot="1" x14ac:dyDescent="0.25">
      <c r="A49" s="12"/>
      <c r="B49" s="12"/>
      <c r="C49" s="12"/>
      <c r="D49" s="12"/>
      <c r="E49" s="12"/>
      <c r="F49" s="11"/>
      <c r="G49" s="12"/>
      <c r="H49" s="215"/>
      <c r="I49" s="215"/>
      <c r="J49" s="11"/>
    </row>
    <row r="50" spans="1:10" ht="0.95" customHeight="1" thickTop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8" customHeight="1" x14ac:dyDescent="0.2">
      <c r="A51" s="30" t="s">
        <v>42</v>
      </c>
      <c r="B51" s="28" t="s">
        <v>1</v>
      </c>
      <c r="C51" s="30" t="s">
        <v>2</v>
      </c>
      <c r="D51" s="30" t="s">
        <v>3</v>
      </c>
      <c r="E51" s="212" t="s">
        <v>207</v>
      </c>
      <c r="F51" s="212"/>
      <c r="G51" s="29" t="s">
        <v>4</v>
      </c>
      <c r="H51" s="28" t="s">
        <v>5</v>
      </c>
      <c r="I51" s="28" t="s">
        <v>6</v>
      </c>
      <c r="J51" s="28" t="s">
        <v>8</v>
      </c>
    </row>
    <row r="52" spans="1:10" ht="24" customHeight="1" x14ac:dyDescent="0.2">
      <c r="A52" s="26" t="s">
        <v>206</v>
      </c>
      <c r="B52" s="27" t="s">
        <v>43</v>
      </c>
      <c r="C52" s="26" t="s">
        <v>29</v>
      </c>
      <c r="D52" s="26" t="s">
        <v>400</v>
      </c>
      <c r="E52" s="213" t="s">
        <v>399</v>
      </c>
      <c r="F52" s="213"/>
      <c r="G52" s="25" t="s">
        <v>45</v>
      </c>
      <c r="H52" s="24"/>
      <c r="I52" s="23"/>
      <c r="J52" s="23"/>
    </row>
    <row r="53" spans="1:10" ht="26.1" customHeight="1" x14ac:dyDescent="0.2">
      <c r="A53" s="21" t="s">
        <v>203</v>
      </c>
      <c r="B53" s="22" t="s">
        <v>347</v>
      </c>
      <c r="C53" s="21" t="s">
        <v>20</v>
      </c>
      <c r="D53" s="21" t="s">
        <v>346</v>
      </c>
      <c r="E53" s="216" t="s">
        <v>222</v>
      </c>
      <c r="F53" s="216"/>
      <c r="G53" s="20" t="s">
        <v>182</v>
      </c>
      <c r="H53" s="19">
        <v>0.61899999999999999</v>
      </c>
      <c r="I53" s="18">
        <v>27.04</v>
      </c>
      <c r="J53" s="18">
        <f t="shared" ref="J53:J54" si="3">TRUNC(I53*H53,2)</f>
        <v>16.73</v>
      </c>
    </row>
    <row r="54" spans="1:10" ht="24" customHeight="1" x14ac:dyDescent="0.2">
      <c r="A54" s="21" t="s">
        <v>203</v>
      </c>
      <c r="B54" s="22" t="s">
        <v>326</v>
      </c>
      <c r="C54" s="21" t="s">
        <v>20</v>
      </c>
      <c r="D54" s="21" t="s">
        <v>325</v>
      </c>
      <c r="E54" s="216" t="s">
        <v>222</v>
      </c>
      <c r="F54" s="216"/>
      <c r="G54" s="20" t="s">
        <v>182</v>
      </c>
      <c r="H54" s="19">
        <v>0.61899999999999999</v>
      </c>
      <c r="I54" s="18">
        <v>33.89</v>
      </c>
      <c r="J54" s="18">
        <f t="shared" si="3"/>
        <v>20.97</v>
      </c>
    </row>
    <row r="55" spans="1:10" ht="26.1" customHeight="1" x14ac:dyDescent="0.2">
      <c r="A55" s="16" t="s">
        <v>186</v>
      </c>
      <c r="B55" s="17" t="s">
        <v>398</v>
      </c>
      <c r="C55" s="16" t="s">
        <v>29</v>
      </c>
      <c r="D55" s="16" t="s">
        <v>397</v>
      </c>
      <c r="E55" s="214" t="s">
        <v>187</v>
      </c>
      <c r="F55" s="214"/>
      <c r="G55" s="15" t="s">
        <v>232</v>
      </c>
      <c r="H55" s="14">
        <v>1</v>
      </c>
      <c r="I55" s="13">
        <v>343.6</v>
      </c>
      <c r="J55" s="13">
        <f>TRUNC(I55*H55,2)</f>
        <v>343.6</v>
      </c>
    </row>
    <row r="56" spans="1:10" x14ac:dyDescent="0.2">
      <c r="A56" s="12"/>
      <c r="B56" s="12"/>
      <c r="C56" s="12"/>
      <c r="D56" s="12"/>
      <c r="E56" s="12"/>
      <c r="F56" s="11"/>
      <c r="G56" s="12"/>
      <c r="H56" s="11"/>
      <c r="I56" s="124" t="s">
        <v>181</v>
      </c>
      <c r="J56" s="11">
        <f>SUM(J53:J55)</f>
        <v>381.3</v>
      </c>
    </row>
    <row r="57" spans="1:10" ht="15" thickBot="1" x14ac:dyDescent="0.25">
      <c r="A57" s="12"/>
      <c r="B57" s="12"/>
      <c r="C57" s="12"/>
      <c r="D57" s="12"/>
      <c r="E57" s="12"/>
      <c r="F57" s="11"/>
      <c r="G57" s="12"/>
      <c r="H57" s="215"/>
      <c r="I57" s="215"/>
      <c r="J57" s="11"/>
    </row>
    <row r="58" spans="1:10" ht="0.95" customHeight="1" thickTop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ht="18" customHeight="1" x14ac:dyDescent="0.2">
      <c r="A59" s="30" t="s">
        <v>48</v>
      </c>
      <c r="B59" s="28" t="s">
        <v>1</v>
      </c>
      <c r="C59" s="30" t="s">
        <v>2</v>
      </c>
      <c r="D59" s="30" t="s">
        <v>3</v>
      </c>
      <c r="E59" s="212" t="s">
        <v>207</v>
      </c>
      <c r="F59" s="212"/>
      <c r="G59" s="29" t="s">
        <v>4</v>
      </c>
      <c r="H59" s="28" t="s">
        <v>5</v>
      </c>
      <c r="I59" s="28" t="s">
        <v>6</v>
      </c>
      <c r="J59" s="28" t="s">
        <v>8</v>
      </c>
    </row>
    <row r="60" spans="1:10" ht="26.1" customHeight="1" x14ac:dyDescent="0.2">
      <c r="A60" s="26" t="s">
        <v>206</v>
      </c>
      <c r="B60" s="27" t="s">
        <v>49</v>
      </c>
      <c r="C60" s="26" t="s">
        <v>15</v>
      </c>
      <c r="D60" s="26" t="s">
        <v>50</v>
      </c>
      <c r="E60" s="213" t="s">
        <v>382</v>
      </c>
      <c r="F60" s="213"/>
      <c r="G60" s="25" t="s">
        <v>22</v>
      </c>
      <c r="H60" s="24"/>
      <c r="I60" s="23"/>
      <c r="J60" s="23"/>
    </row>
    <row r="61" spans="1:10" ht="26.1" customHeight="1" x14ac:dyDescent="0.2">
      <c r="A61" s="21" t="s">
        <v>203</v>
      </c>
      <c r="B61" s="22" t="s">
        <v>265</v>
      </c>
      <c r="C61" s="21" t="s">
        <v>15</v>
      </c>
      <c r="D61" s="21" t="s">
        <v>264</v>
      </c>
      <c r="E61" s="216" t="s">
        <v>222</v>
      </c>
      <c r="F61" s="216"/>
      <c r="G61" s="20" t="s">
        <v>182</v>
      </c>
      <c r="H61" s="19">
        <v>0.5</v>
      </c>
      <c r="I61" s="18">
        <v>42.28</v>
      </c>
      <c r="J61" s="18">
        <f t="shared" ref="J61" si="4">TRUNC(I61*H61,2)</f>
        <v>21.14</v>
      </c>
    </row>
    <row r="62" spans="1:10" x14ac:dyDescent="0.2">
      <c r="A62" s="12"/>
      <c r="B62" s="12"/>
      <c r="C62" s="12"/>
      <c r="D62" s="12"/>
      <c r="E62" s="12"/>
      <c r="F62" s="11"/>
      <c r="G62" s="12"/>
      <c r="H62" s="11"/>
      <c r="I62" s="124" t="s">
        <v>181</v>
      </c>
      <c r="J62" s="11">
        <f>SUM(J61)</f>
        <v>21.14</v>
      </c>
    </row>
    <row r="63" spans="1:10" ht="15" thickBot="1" x14ac:dyDescent="0.25">
      <c r="A63" s="12"/>
      <c r="B63" s="12"/>
      <c r="C63" s="12"/>
      <c r="D63" s="12"/>
      <c r="E63" s="12"/>
      <c r="F63" s="11"/>
      <c r="G63" s="12"/>
      <c r="H63" s="215"/>
      <c r="I63" s="215"/>
      <c r="J63" s="11"/>
    </row>
    <row r="64" spans="1:10" ht="0.95" customHeight="1" thickTop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8" customHeight="1" x14ac:dyDescent="0.2">
      <c r="A65" s="30" t="s">
        <v>51</v>
      </c>
      <c r="B65" s="28" t="s">
        <v>1</v>
      </c>
      <c r="C65" s="30" t="s">
        <v>2</v>
      </c>
      <c r="D65" s="30" t="s">
        <v>3</v>
      </c>
      <c r="E65" s="212" t="s">
        <v>207</v>
      </c>
      <c r="F65" s="212"/>
      <c r="G65" s="29" t="s">
        <v>4</v>
      </c>
      <c r="H65" s="28" t="s">
        <v>5</v>
      </c>
      <c r="I65" s="28" t="s">
        <v>6</v>
      </c>
      <c r="J65" s="28" t="s">
        <v>8</v>
      </c>
    </row>
    <row r="66" spans="1:10" ht="24" customHeight="1" x14ac:dyDescent="0.2">
      <c r="A66" s="26" t="s">
        <v>206</v>
      </c>
      <c r="B66" s="27" t="s">
        <v>52</v>
      </c>
      <c r="C66" s="26" t="s">
        <v>15</v>
      </c>
      <c r="D66" s="26" t="s">
        <v>53</v>
      </c>
      <c r="E66" s="213" t="s">
        <v>382</v>
      </c>
      <c r="F66" s="213"/>
      <c r="G66" s="25" t="s">
        <v>22</v>
      </c>
      <c r="H66" s="24"/>
      <c r="I66" s="23"/>
      <c r="J66" s="23"/>
    </row>
    <row r="67" spans="1:10" ht="24" customHeight="1" x14ac:dyDescent="0.2">
      <c r="A67" s="21" t="s">
        <v>203</v>
      </c>
      <c r="B67" s="22" t="s">
        <v>267</v>
      </c>
      <c r="C67" s="21" t="s">
        <v>20</v>
      </c>
      <c r="D67" s="21" t="s">
        <v>266</v>
      </c>
      <c r="E67" s="216" t="s">
        <v>200</v>
      </c>
      <c r="F67" s="216"/>
      <c r="G67" s="20" t="s">
        <v>182</v>
      </c>
      <c r="H67" s="19">
        <v>0.05</v>
      </c>
      <c r="I67" s="18">
        <v>32.549999999999997</v>
      </c>
      <c r="J67" s="18">
        <f t="shared" ref="J67:J68" si="5">TRUNC(I67*H67,2)</f>
        <v>1.62</v>
      </c>
    </row>
    <row r="68" spans="1:10" ht="24" customHeight="1" x14ac:dyDescent="0.2">
      <c r="A68" s="21" t="s">
        <v>203</v>
      </c>
      <c r="B68" s="22" t="s">
        <v>209</v>
      </c>
      <c r="C68" s="21" t="s">
        <v>20</v>
      </c>
      <c r="D68" s="21" t="s">
        <v>208</v>
      </c>
      <c r="E68" s="216" t="s">
        <v>200</v>
      </c>
      <c r="F68" s="216"/>
      <c r="G68" s="20" t="s">
        <v>182</v>
      </c>
      <c r="H68" s="19">
        <v>0.5</v>
      </c>
      <c r="I68" s="18">
        <v>25.19</v>
      </c>
      <c r="J68" s="18">
        <f t="shared" si="5"/>
        <v>12.59</v>
      </c>
    </row>
    <row r="69" spans="1:10" x14ac:dyDescent="0.2">
      <c r="A69" s="12"/>
      <c r="B69" s="12"/>
      <c r="C69" s="12"/>
      <c r="D69" s="12"/>
      <c r="E69" s="12"/>
      <c r="F69" s="11"/>
      <c r="G69" s="12"/>
      <c r="H69" s="11"/>
      <c r="I69" s="124" t="s">
        <v>181</v>
      </c>
      <c r="J69" s="11">
        <f>SUM(J67:J68)</f>
        <v>14.21</v>
      </c>
    </row>
    <row r="70" spans="1:10" ht="15" thickBot="1" x14ac:dyDescent="0.25">
      <c r="A70" s="12"/>
      <c r="B70" s="12"/>
      <c r="C70" s="12"/>
      <c r="D70" s="12"/>
      <c r="E70" s="12"/>
      <c r="F70" s="11"/>
      <c r="G70" s="12"/>
      <c r="H70" s="215"/>
      <c r="I70" s="215"/>
      <c r="J70" s="11"/>
    </row>
    <row r="71" spans="1:10" ht="0.95" customHeight="1" thickTop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 ht="18" customHeight="1" x14ac:dyDescent="0.2">
      <c r="A72" s="30" t="s">
        <v>54</v>
      </c>
      <c r="B72" s="28" t="s">
        <v>1</v>
      </c>
      <c r="C72" s="30" t="s">
        <v>2</v>
      </c>
      <c r="D72" s="30" t="s">
        <v>3</v>
      </c>
      <c r="E72" s="212" t="s">
        <v>207</v>
      </c>
      <c r="F72" s="212"/>
      <c r="G72" s="29" t="s">
        <v>4</v>
      </c>
      <c r="H72" s="28" t="s">
        <v>5</v>
      </c>
      <c r="I72" s="28" t="s">
        <v>6</v>
      </c>
      <c r="J72" s="28" t="s">
        <v>8</v>
      </c>
    </row>
    <row r="73" spans="1:10" ht="26.1" customHeight="1" x14ac:dyDescent="0.2">
      <c r="A73" s="26" t="s">
        <v>206</v>
      </c>
      <c r="B73" s="27" t="s">
        <v>396</v>
      </c>
      <c r="C73" s="26" t="s">
        <v>15</v>
      </c>
      <c r="D73" s="26" t="s">
        <v>56</v>
      </c>
      <c r="E73" s="213" t="s">
        <v>382</v>
      </c>
      <c r="F73" s="213"/>
      <c r="G73" s="25" t="s">
        <v>22</v>
      </c>
      <c r="H73" s="24"/>
      <c r="I73" s="23"/>
      <c r="J73" s="23"/>
    </row>
    <row r="74" spans="1:10" ht="26.1" customHeight="1" x14ac:dyDescent="0.2">
      <c r="A74" s="21" t="s">
        <v>203</v>
      </c>
      <c r="B74" s="22" t="s">
        <v>265</v>
      </c>
      <c r="C74" s="21" t="s">
        <v>15</v>
      </c>
      <c r="D74" s="21" t="s">
        <v>264</v>
      </c>
      <c r="E74" s="216" t="s">
        <v>222</v>
      </c>
      <c r="F74" s="216"/>
      <c r="G74" s="20" t="s">
        <v>182</v>
      </c>
      <c r="H74" s="19">
        <v>0.2301</v>
      </c>
      <c r="I74" s="18">
        <v>42.28</v>
      </c>
      <c r="J74" s="18">
        <f t="shared" ref="J74" si="6">TRUNC(I74*H74,2)</f>
        <v>9.7200000000000006</v>
      </c>
    </row>
    <row r="75" spans="1:10" x14ac:dyDescent="0.2">
      <c r="A75" s="12"/>
      <c r="B75" s="12"/>
      <c r="C75" s="12"/>
      <c r="D75" s="12"/>
      <c r="E75" s="12"/>
      <c r="F75" s="11"/>
      <c r="G75" s="12"/>
      <c r="H75" s="11"/>
      <c r="I75" s="124" t="s">
        <v>181</v>
      </c>
      <c r="J75" s="11">
        <f>SUM(J74)</f>
        <v>9.7200000000000006</v>
      </c>
    </row>
    <row r="76" spans="1:10" ht="15" thickBot="1" x14ac:dyDescent="0.25">
      <c r="A76" s="12"/>
      <c r="B76" s="12"/>
      <c r="C76" s="12"/>
      <c r="D76" s="12"/>
      <c r="E76" s="12"/>
      <c r="F76" s="11"/>
      <c r="G76" s="12"/>
      <c r="H76" s="215"/>
      <c r="I76" s="215"/>
      <c r="J76" s="11"/>
    </row>
    <row r="77" spans="1:10" ht="0.95" customHeight="1" thickTop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18" customHeight="1" x14ac:dyDescent="0.2">
      <c r="A78" s="30" t="s">
        <v>57</v>
      </c>
      <c r="B78" s="28" t="s">
        <v>1</v>
      </c>
      <c r="C78" s="30" t="s">
        <v>2</v>
      </c>
      <c r="D78" s="30" t="s">
        <v>3</v>
      </c>
      <c r="E78" s="212" t="s">
        <v>207</v>
      </c>
      <c r="F78" s="212"/>
      <c r="G78" s="29" t="s">
        <v>4</v>
      </c>
      <c r="H78" s="28" t="s">
        <v>5</v>
      </c>
      <c r="I78" s="28" t="s">
        <v>6</v>
      </c>
      <c r="J78" s="28" t="s">
        <v>8</v>
      </c>
    </row>
    <row r="79" spans="1:10" ht="26.1" customHeight="1" x14ac:dyDescent="0.2">
      <c r="A79" s="26" t="s">
        <v>206</v>
      </c>
      <c r="B79" s="27" t="s">
        <v>58</v>
      </c>
      <c r="C79" s="26" t="s">
        <v>15</v>
      </c>
      <c r="D79" s="26" t="s">
        <v>59</v>
      </c>
      <c r="E79" s="213" t="s">
        <v>382</v>
      </c>
      <c r="F79" s="213"/>
      <c r="G79" s="25" t="s">
        <v>26</v>
      </c>
      <c r="H79" s="24"/>
      <c r="I79" s="23"/>
      <c r="J79" s="23"/>
    </row>
    <row r="80" spans="1:10" ht="24" customHeight="1" x14ac:dyDescent="0.2">
      <c r="A80" s="21" t="s">
        <v>203</v>
      </c>
      <c r="B80" s="22" t="s">
        <v>267</v>
      </c>
      <c r="C80" s="21" t="s">
        <v>20</v>
      </c>
      <c r="D80" s="21" t="s">
        <v>266</v>
      </c>
      <c r="E80" s="216" t="s">
        <v>200</v>
      </c>
      <c r="F80" s="216"/>
      <c r="G80" s="20" t="s">
        <v>182</v>
      </c>
      <c r="H80" s="19">
        <v>0.4602</v>
      </c>
      <c r="I80" s="18">
        <v>32.549999999999997</v>
      </c>
      <c r="J80" s="18">
        <f t="shared" ref="J80" si="7">TRUNC(I80*H80,2)</f>
        <v>14.97</v>
      </c>
    </row>
    <row r="81" spans="1:10" x14ac:dyDescent="0.2">
      <c r="A81" s="12"/>
      <c r="B81" s="12"/>
      <c r="C81" s="12"/>
      <c r="D81" s="12"/>
      <c r="E81" s="12"/>
      <c r="F81" s="11"/>
      <c r="G81" s="12"/>
      <c r="H81" s="11"/>
      <c r="I81" s="124" t="s">
        <v>181</v>
      </c>
      <c r="J81" s="11">
        <f>SUM(J80)</f>
        <v>14.97</v>
      </c>
    </row>
    <row r="82" spans="1:10" ht="15" thickBot="1" x14ac:dyDescent="0.25">
      <c r="A82" s="12"/>
      <c r="B82" s="12"/>
      <c r="C82" s="12"/>
      <c r="D82" s="12"/>
      <c r="E82" s="12"/>
      <c r="F82" s="11"/>
      <c r="G82" s="12"/>
      <c r="H82" s="215"/>
      <c r="I82" s="215"/>
      <c r="J82" s="11"/>
    </row>
    <row r="83" spans="1:10" ht="0.95" customHeight="1" thickTop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 ht="18" customHeight="1" x14ac:dyDescent="0.2">
      <c r="A84" s="30" t="s">
        <v>60</v>
      </c>
      <c r="B84" s="28" t="s">
        <v>1</v>
      </c>
      <c r="C84" s="30" t="s">
        <v>2</v>
      </c>
      <c r="D84" s="30" t="s">
        <v>3</v>
      </c>
      <c r="E84" s="212" t="s">
        <v>207</v>
      </c>
      <c r="F84" s="212"/>
      <c r="G84" s="29" t="s">
        <v>4</v>
      </c>
      <c r="H84" s="28" t="s">
        <v>5</v>
      </c>
      <c r="I84" s="28" t="s">
        <v>6</v>
      </c>
      <c r="J84" s="28" t="s">
        <v>8</v>
      </c>
    </row>
    <row r="85" spans="1:10" ht="26.1" customHeight="1" x14ac:dyDescent="0.2">
      <c r="A85" s="26" t="s">
        <v>206</v>
      </c>
      <c r="B85" s="27" t="s">
        <v>61</v>
      </c>
      <c r="C85" s="26" t="s">
        <v>15</v>
      </c>
      <c r="D85" s="26" t="s">
        <v>62</v>
      </c>
      <c r="E85" s="213" t="s">
        <v>382</v>
      </c>
      <c r="F85" s="213"/>
      <c r="G85" s="25" t="s">
        <v>22</v>
      </c>
      <c r="H85" s="24"/>
      <c r="I85" s="23"/>
      <c r="J85" s="23"/>
    </row>
    <row r="86" spans="1:10" ht="26.1" customHeight="1" x14ac:dyDescent="0.2">
      <c r="A86" s="21" t="s">
        <v>203</v>
      </c>
      <c r="B86" s="22" t="s">
        <v>224</v>
      </c>
      <c r="C86" s="21" t="s">
        <v>15</v>
      </c>
      <c r="D86" s="21" t="s">
        <v>223</v>
      </c>
      <c r="E86" s="216" t="s">
        <v>222</v>
      </c>
      <c r="F86" s="216"/>
      <c r="G86" s="20" t="s">
        <v>182</v>
      </c>
      <c r="H86" s="19">
        <v>0.23</v>
      </c>
      <c r="I86" s="18">
        <v>32.71</v>
      </c>
      <c r="J86" s="18">
        <f t="shared" ref="J86" si="8">TRUNC(I86*H86,2)</f>
        <v>7.52</v>
      </c>
    </row>
    <row r="87" spans="1:10" x14ac:dyDescent="0.2">
      <c r="A87" s="12"/>
      <c r="B87" s="12"/>
      <c r="C87" s="12"/>
      <c r="D87" s="12"/>
      <c r="E87" s="12"/>
      <c r="F87" s="11"/>
      <c r="G87" s="12"/>
      <c r="H87" s="11"/>
      <c r="I87" s="124" t="s">
        <v>181</v>
      </c>
      <c r="J87" s="11">
        <f>SUM(J86)</f>
        <v>7.52</v>
      </c>
    </row>
    <row r="88" spans="1:10" ht="15" thickBot="1" x14ac:dyDescent="0.25">
      <c r="A88" s="12"/>
      <c r="B88" s="12"/>
      <c r="C88" s="12"/>
      <c r="D88" s="12"/>
      <c r="E88" s="12"/>
      <c r="F88" s="11"/>
      <c r="G88" s="12"/>
      <c r="H88" s="215"/>
      <c r="I88" s="215"/>
      <c r="J88" s="11"/>
    </row>
    <row r="89" spans="1:10" ht="0.95" customHeight="1" thickTop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8" customHeight="1" x14ac:dyDescent="0.2">
      <c r="A90" s="30" t="s">
        <v>63</v>
      </c>
      <c r="B90" s="28" t="s">
        <v>1</v>
      </c>
      <c r="C90" s="30" t="s">
        <v>2</v>
      </c>
      <c r="D90" s="30" t="s">
        <v>3</v>
      </c>
      <c r="E90" s="212" t="s">
        <v>207</v>
      </c>
      <c r="F90" s="212"/>
      <c r="G90" s="29" t="s">
        <v>4</v>
      </c>
      <c r="H90" s="28" t="s">
        <v>5</v>
      </c>
      <c r="I90" s="28" t="s">
        <v>6</v>
      </c>
      <c r="J90" s="28" t="s">
        <v>8</v>
      </c>
    </row>
    <row r="91" spans="1:10" ht="26.1" customHeight="1" x14ac:dyDescent="0.2">
      <c r="A91" s="26" t="s">
        <v>206</v>
      </c>
      <c r="B91" s="27" t="s">
        <v>64</v>
      </c>
      <c r="C91" s="26" t="s">
        <v>15</v>
      </c>
      <c r="D91" s="26" t="s">
        <v>65</v>
      </c>
      <c r="E91" s="213" t="s">
        <v>382</v>
      </c>
      <c r="F91" s="213"/>
      <c r="G91" s="25" t="s">
        <v>26</v>
      </c>
      <c r="H91" s="24"/>
      <c r="I91" s="23"/>
      <c r="J91" s="23"/>
    </row>
    <row r="92" spans="1:10" ht="26.1" customHeight="1" x14ac:dyDescent="0.2">
      <c r="A92" s="21" t="s">
        <v>203</v>
      </c>
      <c r="B92" s="22" t="s">
        <v>224</v>
      </c>
      <c r="C92" s="21" t="s">
        <v>15</v>
      </c>
      <c r="D92" s="21" t="s">
        <v>223</v>
      </c>
      <c r="E92" s="216" t="s">
        <v>222</v>
      </c>
      <c r="F92" s="216"/>
      <c r="G92" s="20" t="s">
        <v>182</v>
      </c>
      <c r="H92" s="19">
        <v>0.23</v>
      </c>
      <c r="I92" s="18">
        <v>32.71</v>
      </c>
      <c r="J92" s="18">
        <f t="shared" ref="J92" si="9">TRUNC(I92*H92,2)</f>
        <v>7.52</v>
      </c>
    </row>
    <row r="93" spans="1:10" x14ac:dyDescent="0.2">
      <c r="A93" s="12"/>
      <c r="B93" s="12"/>
      <c r="C93" s="12"/>
      <c r="D93" s="12"/>
      <c r="E93" s="12"/>
      <c r="F93" s="11"/>
      <c r="G93" s="12"/>
      <c r="H93" s="11"/>
      <c r="I93" s="124" t="s">
        <v>181</v>
      </c>
      <c r="J93" s="11">
        <f>SUM(J92)</f>
        <v>7.52</v>
      </c>
    </row>
    <row r="94" spans="1:10" ht="15" thickBot="1" x14ac:dyDescent="0.25">
      <c r="A94" s="12"/>
      <c r="B94" s="12"/>
      <c r="C94" s="12"/>
      <c r="D94" s="12"/>
      <c r="E94" s="12"/>
      <c r="F94" s="11"/>
      <c r="G94" s="12"/>
      <c r="H94" s="215"/>
      <c r="I94" s="215"/>
      <c r="J94" s="11"/>
    </row>
    <row r="95" spans="1:10" ht="0.95" customHeight="1" thickTop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8" customHeight="1" x14ac:dyDescent="0.2">
      <c r="A96" s="30" t="s">
        <v>66</v>
      </c>
      <c r="B96" s="28" t="s">
        <v>1</v>
      </c>
      <c r="C96" s="30" t="s">
        <v>2</v>
      </c>
      <c r="D96" s="30" t="s">
        <v>3</v>
      </c>
      <c r="E96" s="212" t="s">
        <v>207</v>
      </c>
      <c r="F96" s="212"/>
      <c r="G96" s="29" t="s">
        <v>4</v>
      </c>
      <c r="H96" s="28" t="s">
        <v>5</v>
      </c>
      <c r="I96" s="28" t="s">
        <v>6</v>
      </c>
      <c r="J96" s="28" t="s">
        <v>8</v>
      </c>
    </row>
    <row r="97" spans="1:10" ht="26.1" customHeight="1" x14ac:dyDescent="0.2">
      <c r="A97" s="26" t="s">
        <v>206</v>
      </c>
      <c r="B97" s="27" t="s">
        <v>67</v>
      </c>
      <c r="C97" s="26" t="s">
        <v>15</v>
      </c>
      <c r="D97" s="26" t="s">
        <v>68</v>
      </c>
      <c r="E97" s="213" t="s">
        <v>382</v>
      </c>
      <c r="F97" s="213"/>
      <c r="G97" s="25" t="s">
        <v>26</v>
      </c>
      <c r="H97" s="24"/>
      <c r="I97" s="23"/>
      <c r="J97" s="23"/>
    </row>
    <row r="98" spans="1:10" ht="24" customHeight="1" x14ac:dyDescent="0.2">
      <c r="A98" s="21" t="s">
        <v>203</v>
      </c>
      <c r="B98" s="22" t="s">
        <v>209</v>
      </c>
      <c r="C98" s="21" t="s">
        <v>20</v>
      </c>
      <c r="D98" s="21" t="s">
        <v>208</v>
      </c>
      <c r="E98" s="216" t="s">
        <v>200</v>
      </c>
      <c r="F98" s="216"/>
      <c r="G98" s="20" t="s">
        <v>182</v>
      </c>
      <c r="H98" s="19">
        <v>0.16669999999999999</v>
      </c>
      <c r="I98" s="18">
        <v>25.19</v>
      </c>
      <c r="J98" s="18">
        <f t="shared" ref="J98" si="10">TRUNC(I98*H98,2)</f>
        <v>4.1900000000000004</v>
      </c>
    </row>
    <row r="99" spans="1:10" x14ac:dyDescent="0.2">
      <c r="A99" s="12"/>
      <c r="B99" s="12"/>
      <c r="C99" s="12"/>
      <c r="D99" s="12"/>
      <c r="E99" s="12"/>
      <c r="F99" s="11"/>
      <c r="G99" s="12"/>
      <c r="H99" s="11"/>
      <c r="I99" s="124" t="s">
        <v>181</v>
      </c>
      <c r="J99" s="11">
        <f>SUM(J98)</f>
        <v>4.1900000000000004</v>
      </c>
    </row>
    <row r="100" spans="1:10" ht="15" thickBot="1" x14ac:dyDescent="0.25">
      <c r="A100" s="12"/>
      <c r="B100" s="12"/>
      <c r="C100" s="12"/>
      <c r="D100" s="12"/>
      <c r="E100" s="12"/>
      <c r="F100" s="11"/>
      <c r="G100" s="12"/>
      <c r="H100" s="215"/>
      <c r="I100" s="215"/>
      <c r="J100" s="11"/>
    </row>
    <row r="101" spans="1:10" ht="0.95" customHeight="1" thickTop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ht="18" customHeight="1" x14ac:dyDescent="0.2">
      <c r="A102" s="30" t="s">
        <v>69</v>
      </c>
      <c r="B102" s="28" t="s">
        <v>1</v>
      </c>
      <c r="C102" s="30" t="s">
        <v>2</v>
      </c>
      <c r="D102" s="30" t="s">
        <v>3</v>
      </c>
      <c r="E102" s="212" t="s">
        <v>207</v>
      </c>
      <c r="F102" s="212"/>
      <c r="G102" s="29" t="s">
        <v>4</v>
      </c>
      <c r="H102" s="28" t="s">
        <v>5</v>
      </c>
      <c r="I102" s="28" t="s">
        <v>6</v>
      </c>
      <c r="J102" s="28" t="s">
        <v>8</v>
      </c>
    </row>
    <row r="103" spans="1:10" ht="26.1" customHeight="1" x14ac:dyDescent="0.2">
      <c r="A103" s="26" t="s">
        <v>206</v>
      </c>
      <c r="B103" s="27" t="s">
        <v>70</v>
      </c>
      <c r="C103" s="26" t="s">
        <v>15</v>
      </c>
      <c r="D103" s="26" t="s">
        <v>71</v>
      </c>
      <c r="E103" s="213" t="s">
        <v>382</v>
      </c>
      <c r="F103" s="213"/>
      <c r="G103" s="25" t="s">
        <v>26</v>
      </c>
      <c r="H103" s="24"/>
      <c r="I103" s="23"/>
      <c r="J103" s="23"/>
    </row>
    <row r="104" spans="1:10" ht="24" customHeight="1" x14ac:dyDescent="0.2">
      <c r="A104" s="21" t="s">
        <v>203</v>
      </c>
      <c r="B104" s="22" t="s">
        <v>209</v>
      </c>
      <c r="C104" s="21" t="s">
        <v>20</v>
      </c>
      <c r="D104" s="21" t="s">
        <v>208</v>
      </c>
      <c r="E104" s="216" t="s">
        <v>200</v>
      </c>
      <c r="F104" s="216"/>
      <c r="G104" s="20" t="s">
        <v>182</v>
      </c>
      <c r="H104" s="19">
        <v>0.16669999999999999</v>
      </c>
      <c r="I104" s="18">
        <v>25.19</v>
      </c>
      <c r="J104" s="18">
        <f t="shared" ref="J104" si="11">TRUNC(I104*H104,2)</f>
        <v>4.1900000000000004</v>
      </c>
    </row>
    <row r="105" spans="1:10" x14ac:dyDescent="0.2">
      <c r="A105" s="12"/>
      <c r="B105" s="12"/>
      <c r="C105" s="12"/>
      <c r="D105" s="12"/>
      <c r="E105" s="12"/>
      <c r="F105" s="11"/>
      <c r="G105" s="12"/>
      <c r="H105" s="11"/>
      <c r="I105" s="124" t="s">
        <v>181</v>
      </c>
      <c r="J105" s="11">
        <f>SUM(J104)</f>
        <v>4.1900000000000004</v>
      </c>
    </row>
    <row r="106" spans="1:10" ht="15" thickBot="1" x14ac:dyDescent="0.25">
      <c r="A106" s="12"/>
      <c r="B106" s="12"/>
      <c r="C106" s="12"/>
      <c r="D106" s="12"/>
      <c r="E106" s="12"/>
      <c r="F106" s="11"/>
      <c r="G106" s="12"/>
      <c r="H106" s="215"/>
      <c r="I106" s="215"/>
      <c r="J106" s="11"/>
    </row>
    <row r="107" spans="1:10" ht="0.95" customHeight="1" thickTop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ht="18" customHeight="1" x14ac:dyDescent="0.2">
      <c r="A108" s="30" t="s">
        <v>72</v>
      </c>
      <c r="B108" s="28" t="s">
        <v>1</v>
      </c>
      <c r="C108" s="30" t="s">
        <v>2</v>
      </c>
      <c r="D108" s="30" t="s">
        <v>3</v>
      </c>
      <c r="E108" s="212" t="s">
        <v>207</v>
      </c>
      <c r="F108" s="212"/>
      <c r="G108" s="29" t="s">
        <v>4</v>
      </c>
      <c r="H108" s="28" t="s">
        <v>5</v>
      </c>
      <c r="I108" s="28" t="s">
        <v>6</v>
      </c>
      <c r="J108" s="28" t="s">
        <v>8</v>
      </c>
    </row>
    <row r="109" spans="1:10" ht="26.1" customHeight="1" x14ac:dyDescent="0.2">
      <c r="A109" s="26" t="s">
        <v>206</v>
      </c>
      <c r="B109" s="27" t="s">
        <v>73</v>
      </c>
      <c r="C109" s="26" t="s">
        <v>15</v>
      </c>
      <c r="D109" s="26" t="s">
        <v>74</v>
      </c>
      <c r="E109" s="213" t="s">
        <v>382</v>
      </c>
      <c r="F109" s="213"/>
      <c r="G109" s="25" t="s">
        <v>41</v>
      </c>
      <c r="H109" s="24"/>
      <c r="I109" s="23"/>
      <c r="J109" s="23"/>
    </row>
    <row r="110" spans="1:10" ht="26.1" customHeight="1" x14ac:dyDescent="0.2">
      <c r="A110" s="21" t="s">
        <v>203</v>
      </c>
      <c r="B110" s="22" t="s">
        <v>224</v>
      </c>
      <c r="C110" s="21" t="s">
        <v>15</v>
      </c>
      <c r="D110" s="21" t="s">
        <v>223</v>
      </c>
      <c r="E110" s="216" t="s">
        <v>222</v>
      </c>
      <c r="F110" s="216"/>
      <c r="G110" s="20" t="s">
        <v>182</v>
      </c>
      <c r="H110" s="19">
        <v>0.1</v>
      </c>
      <c r="I110" s="18">
        <v>32.71</v>
      </c>
      <c r="J110" s="18">
        <f t="shared" ref="J110" si="12">TRUNC(I110*H110,2)</f>
        <v>3.27</v>
      </c>
    </row>
    <row r="111" spans="1:10" x14ac:dyDescent="0.2">
      <c r="A111" s="12"/>
      <c r="B111" s="12"/>
      <c r="C111" s="12"/>
      <c r="D111" s="12"/>
      <c r="E111" s="12"/>
      <c r="F111" s="11"/>
      <c r="G111" s="12"/>
      <c r="H111" s="11"/>
      <c r="I111" s="124" t="s">
        <v>181</v>
      </c>
      <c r="J111" s="11">
        <f>SUM(J110)</f>
        <v>3.27</v>
      </c>
    </row>
    <row r="112" spans="1:10" ht="15" thickBot="1" x14ac:dyDescent="0.25">
      <c r="A112" s="12"/>
      <c r="B112" s="12"/>
      <c r="C112" s="12"/>
      <c r="D112" s="12"/>
      <c r="E112" s="12"/>
      <c r="F112" s="11"/>
      <c r="G112" s="12"/>
      <c r="H112" s="215"/>
      <c r="I112" s="215"/>
      <c r="J112" s="11"/>
    </row>
    <row r="113" spans="1:10" ht="0.95" customHeight="1" thickTop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8" customHeight="1" x14ac:dyDescent="0.2">
      <c r="A114" s="30" t="s">
        <v>75</v>
      </c>
      <c r="B114" s="28" t="s">
        <v>1</v>
      </c>
      <c r="C114" s="30" t="s">
        <v>2</v>
      </c>
      <c r="D114" s="30" t="s">
        <v>3</v>
      </c>
      <c r="E114" s="212" t="s">
        <v>207</v>
      </c>
      <c r="F114" s="212"/>
      <c r="G114" s="29" t="s">
        <v>4</v>
      </c>
      <c r="H114" s="28" t="s">
        <v>5</v>
      </c>
      <c r="I114" s="28" t="s">
        <v>6</v>
      </c>
      <c r="J114" s="28" t="s">
        <v>8</v>
      </c>
    </row>
    <row r="115" spans="1:10" ht="26.1" customHeight="1" x14ac:dyDescent="0.2">
      <c r="A115" s="26" t="s">
        <v>206</v>
      </c>
      <c r="B115" s="27" t="s">
        <v>76</v>
      </c>
      <c r="C115" s="26" t="s">
        <v>15</v>
      </c>
      <c r="D115" s="26" t="s">
        <v>77</v>
      </c>
      <c r="E115" s="213" t="s">
        <v>382</v>
      </c>
      <c r="F115" s="213"/>
      <c r="G115" s="25" t="s">
        <v>41</v>
      </c>
      <c r="H115" s="24"/>
      <c r="I115" s="23"/>
      <c r="J115" s="23"/>
    </row>
    <row r="116" spans="1:10" ht="24" customHeight="1" x14ac:dyDescent="0.2">
      <c r="A116" s="21" t="s">
        <v>203</v>
      </c>
      <c r="B116" s="22" t="s">
        <v>209</v>
      </c>
      <c r="C116" s="21" t="s">
        <v>20</v>
      </c>
      <c r="D116" s="21" t="s">
        <v>208</v>
      </c>
      <c r="E116" s="216" t="s">
        <v>200</v>
      </c>
      <c r="F116" s="216"/>
      <c r="G116" s="20" t="s">
        <v>182</v>
      </c>
      <c r="H116" s="19">
        <v>0.1</v>
      </c>
      <c r="I116" s="18">
        <v>25.19</v>
      </c>
      <c r="J116" s="18">
        <f t="shared" ref="J116" si="13">TRUNC(I116*H116,2)</f>
        <v>2.5099999999999998</v>
      </c>
    </row>
    <row r="117" spans="1:10" x14ac:dyDescent="0.2">
      <c r="A117" s="12"/>
      <c r="B117" s="12"/>
      <c r="C117" s="12"/>
      <c r="D117" s="12"/>
      <c r="E117" s="12"/>
      <c r="F117" s="11"/>
      <c r="G117" s="12"/>
      <c r="H117" s="11"/>
      <c r="I117" s="124" t="s">
        <v>181</v>
      </c>
      <c r="J117" s="11">
        <f>SUM(J116)</f>
        <v>2.5099999999999998</v>
      </c>
    </row>
    <row r="118" spans="1:10" ht="15" thickBot="1" x14ac:dyDescent="0.25">
      <c r="A118" s="12"/>
      <c r="B118" s="12"/>
      <c r="C118" s="12"/>
      <c r="D118" s="12"/>
      <c r="E118" s="12"/>
      <c r="F118" s="11"/>
      <c r="G118" s="12"/>
      <c r="H118" s="215"/>
      <c r="I118" s="215"/>
      <c r="J118" s="11"/>
    </row>
    <row r="119" spans="1:10" ht="0.95" customHeight="1" thickTop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ht="18" customHeight="1" x14ac:dyDescent="0.2">
      <c r="A120" s="30" t="s">
        <v>78</v>
      </c>
      <c r="B120" s="28" t="s">
        <v>1</v>
      </c>
      <c r="C120" s="30" t="s">
        <v>2</v>
      </c>
      <c r="D120" s="30" t="s">
        <v>3</v>
      </c>
      <c r="E120" s="212" t="s">
        <v>207</v>
      </c>
      <c r="F120" s="212"/>
      <c r="G120" s="29" t="s">
        <v>4</v>
      </c>
      <c r="H120" s="28" t="s">
        <v>5</v>
      </c>
      <c r="I120" s="28" t="s">
        <v>6</v>
      </c>
      <c r="J120" s="28" t="s">
        <v>8</v>
      </c>
    </row>
    <row r="121" spans="1:10" ht="26.1" customHeight="1" x14ac:dyDescent="0.2">
      <c r="A121" s="26" t="s">
        <v>206</v>
      </c>
      <c r="B121" s="27" t="s">
        <v>79</v>
      </c>
      <c r="C121" s="26" t="s">
        <v>15</v>
      </c>
      <c r="D121" s="26" t="s">
        <v>80</v>
      </c>
      <c r="E121" s="213" t="s">
        <v>382</v>
      </c>
      <c r="F121" s="213"/>
      <c r="G121" s="25" t="s">
        <v>41</v>
      </c>
      <c r="H121" s="24"/>
      <c r="I121" s="23"/>
      <c r="J121" s="23"/>
    </row>
    <row r="122" spans="1:10" ht="39" customHeight="1" x14ac:dyDescent="0.2">
      <c r="A122" s="21" t="s">
        <v>203</v>
      </c>
      <c r="B122" s="22" t="s">
        <v>248</v>
      </c>
      <c r="C122" s="21" t="s">
        <v>20</v>
      </c>
      <c r="D122" s="21" t="s">
        <v>247</v>
      </c>
      <c r="E122" s="216" t="s">
        <v>229</v>
      </c>
      <c r="F122" s="216"/>
      <c r="G122" s="20" t="s">
        <v>246</v>
      </c>
      <c r="H122" s="19">
        <v>0.11990000000000001</v>
      </c>
      <c r="I122" s="18">
        <v>40.28</v>
      </c>
      <c r="J122" s="18">
        <f t="shared" ref="J122:J124" si="14">TRUNC(I122*H122,2)</f>
        <v>4.82</v>
      </c>
    </row>
    <row r="123" spans="1:10" ht="39" customHeight="1" x14ac:dyDescent="0.2">
      <c r="A123" s="21" t="s">
        <v>203</v>
      </c>
      <c r="B123" s="22" t="s">
        <v>245</v>
      </c>
      <c r="C123" s="21" t="s">
        <v>20</v>
      </c>
      <c r="D123" s="21" t="s">
        <v>244</v>
      </c>
      <c r="E123" s="216" t="s">
        <v>229</v>
      </c>
      <c r="F123" s="216"/>
      <c r="G123" s="20" t="s">
        <v>243</v>
      </c>
      <c r="H123" s="19">
        <v>4.9099999999999998E-2</v>
      </c>
      <c r="I123" s="18">
        <v>41.49</v>
      </c>
      <c r="J123" s="18">
        <f t="shared" si="14"/>
        <v>2.0299999999999998</v>
      </c>
    </row>
    <row r="124" spans="1:10" ht="26.1" customHeight="1" x14ac:dyDescent="0.2">
      <c r="A124" s="21" t="s">
        <v>203</v>
      </c>
      <c r="B124" s="22" t="s">
        <v>224</v>
      </c>
      <c r="C124" s="21" t="s">
        <v>15</v>
      </c>
      <c r="D124" s="21" t="s">
        <v>223</v>
      </c>
      <c r="E124" s="216" t="s">
        <v>222</v>
      </c>
      <c r="F124" s="216"/>
      <c r="G124" s="20" t="s">
        <v>182</v>
      </c>
      <c r="H124" s="19">
        <v>4.7500000000000001E-2</v>
      </c>
      <c r="I124" s="18">
        <v>32.71</v>
      </c>
      <c r="J124" s="18">
        <f t="shared" si="14"/>
        <v>1.55</v>
      </c>
    </row>
    <row r="125" spans="1:10" x14ac:dyDescent="0.2">
      <c r="A125" s="12"/>
      <c r="B125" s="12"/>
      <c r="C125" s="12"/>
      <c r="D125" s="12"/>
      <c r="E125" s="12"/>
      <c r="F125" s="11"/>
      <c r="G125" s="12"/>
      <c r="H125" s="11"/>
      <c r="I125" s="124" t="s">
        <v>181</v>
      </c>
      <c r="J125" s="11">
        <f>SUM(J122:J124)</f>
        <v>8.4</v>
      </c>
    </row>
    <row r="126" spans="1:10" ht="15" thickBot="1" x14ac:dyDescent="0.25">
      <c r="A126" s="12"/>
      <c r="B126" s="12"/>
      <c r="C126" s="12"/>
      <c r="D126" s="12"/>
      <c r="E126" s="12"/>
      <c r="F126" s="11"/>
      <c r="G126" s="12"/>
      <c r="H126" s="215"/>
      <c r="I126" s="215"/>
      <c r="J126" s="11"/>
    </row>
    <row r="127" spans="1:10" ht="0.95" customHeight="1" thickTop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ht="18" customHeight="1" x14ac:dyDescent="0.2">
      <c r="A128" s="30" t="s">
        <v>83</v>
      </c>
      <c r="B128" s="28" t="s">
        <v>1</v>
      </c>
      <c r="C128" s="30" t="s">
        <v>2</v>
      </c>
      <c r="D128" s="30" t="s">
        <v>3</v>
      </c>
      <c r="E128" s="212" t="s">
        <v>207</v>
      </c>
      <c r="F128" s="212"/>
      <c r="G128" s="29" t="s">
        <v>4</v>
      </c>
      <c r="H128" s="28" t="s">
        <v>5</v>
      </c>
      <c r="I128" s="28" t="s">
        <v>6</v>
      </c>
      <c r="J128" s="28" t="s">
        <v>8</v>
      </c>
    </row>
    <row r="129" spans="1:10" ht="65.099999999999994" customHeight="1" x14ac:dyDescent="0.2">
      <c r="A129" s="26" t="s">
        <v>206</v>
      </c>
      <c r="B129" s="27" t="s">
        <v>84</v>
      </c>
      <c r="C129" s="26" t="s">
        <v>15</v>
      </c>
      <c r="D129" s="26" t="s">
        <v>85</v>
      </c>
      <c r="E129" s="213" t="s">
        <v>382</v>
      </c>
      <c r="F129" s="213"/>
      <c r="G129" s="25" t="s">
        <v>22</v>
      </c>
      <c r="H129" s="24"/>
      <c r="I129" s="23"/>
      <c r="J129" s="23"/>
    </row>
    <row r="130" spans="1:10" ht="39" customHeight="1" x14ac:dyDescent="0.2">
      <c r="A130" s="21" t="s">
        <v>203</v>
      </c>
      <c r="B130" s="22" t="s">
        <v>337</v>
      </c>
      <c r="C130" s="21" t="s">
        <v>20</v>
      </c>
      <c r="D130" s="21" t="s">
        <v>336</v>
      </c>
      <c r="E130" s="216" t="s">
        <v>335</v>
      </c>
      <c r="F130" s="216"/>
      <c r="G130" s="20" t="s">
        <v>178</v>
      </c>
      <c r="H130" s="19">
        <v>1.5E-3</v>
      </c>
      <c r="I130" s="18">
        <v>3223.52</v>
      </c>
      <c r="J130" s="18">
        <f t="shared" ref="J130:J132" si="15">TRUNC(I130*H130,2)</f>
        <v>4.83</v>
      </c>
    </row>
    <row r="131" spans="1:10" ht="26.1" customHeight="1" x14ac:dyDescent="0.2">
      <c r="A131" s="21" t="s">
        <v>203</v>
      </c>
      <c r="B131" s="22" t="s">
        <v>265</v>
      </c>
      <c r="C131" s="21" t="s">
        <v>15</v>
      </c>
      <c r="D131" s="21" t="s">
        <v>264</v>
      </c>
      <c r="E131" s="216" t="s">
        <v>222</v>
      </c>
      <c r="F131" s="216"/>
      <c r="G131" s="20" t="s">
        <v>182</v>
      </c>
      <c r="H131" s="19">
        <v>0.1074</v>
      </c>
      <c r="I131" s="18">
        <v>42.28</v>
      </c>
      <c r="J131" s="18">
        <f t="shared" si="15"/>
        <v>4.54</v>
      </c>
    </row>
    <row r="132" spans="1:10" ht="24" customHeight="1" x14ac:dyDescent="0.2">
      <c r="A132" s="21" t="s">
        <v>203</v>
      </c>
      <c r="B132" s="22" t="s">
        <v>209</v>
      </c>
      <c r="C132" s="21" t="s">
        <v>20</v>
      </c>
      <c r="D132" s="21" t="s">
        <v>208</v>
      </c>
      <c r="E132" s="216" t="s">
        <v>200</v>
      </c>
      <c r="F132" s="216"/>
      <c r="G132" s="20" t="s">
        <v>182</v>
      </c>
      <c r="H132" s="19">
        <v>3.5799999999999998E-2</v>
      </c>
      <c r="I132" s="18">
        <v>25.19</v>
      </c>
      <c r="J132" s="18">
        <f t="shared" si="15"/>
        <v>0.9</v>
      </c>
    </row>
    <row r="133" spans="1:10" x14ac:dyDescent="0.2">
      <c r="A133" s="12"/>
      <c r="B133" s="12"/>
      <c r="C133" s="12"/>
      <c r="D133" s="12"/>
      <c r="E133" s="12"/>
      <c r="F133" s="11"/>
      <c r="G133" s="12"/>
      <c r="H133" s="11"/>
      <c r="I133" s="124" t="s">
        <v>181</v>
      </c>
      <c r="J133" s="11">
        <f>SUM(J130:J132)</f>
        <v>10.270000000000001</v>
      </c>
    </row>
    <row r="134" spans="1:10" ht="15" thickBot="1" x14ac:dyDescent="0.25">
      <c r="A134" s="12"/>
      <c r="B134" s="12"/>
      <c r="C134" s="12"/>
      <c r="D134" s="12"/>
      <c r="E134" s="12"/>
      <c r="F134" s="11"/>
      <c r="G134" s="12"/>
      <c r="H134" s="215"/>
      <c r="I134" s="215"/>
      <c r="J134" s="11"/>
    </row>
    <row r="135" spans="1:10" ht="0.95" customHeight="1" thickTop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ht="18" customHeight="1" x14ac:dyDescent="0.2">
      <c r="A136" s="30" t="s">
        <v>86</v>
      </c>
      <c r="B136" s="28" t="s">
        <v>1</v>
      </c>
      <c r="C136" s="30" t="s">
        <v>2</v>
      </c>
      <c r="D136" s="30" t="s">
        <v>3</v>
      </c>
      <c r="E136" s="212" t="s">
        <v>207</v>
      </c>
      <c r="F136" s="212"/>
      <c r="G136" s="29" t="s">
        <v>4</v>
      </c>
      <c r="H136" s="28" t="s">
        <v>5</v>
      </c>
      <c r="I136" s="28" t="s">
        <v>6</v>
      </c>
      <c r="J136" s="28" t="s">
        <v>8</v>
      </c>
    </row>
    <row r="137" spans="1:10" ht="65.099999999999994" customHeight="1" x14ac:dyDescent="0.2">
      <c r="A137" s="26" t="s">
        <v>206</v>
      </c>
      <c r="B137" s="27" t="s">
        <v>87</v>
      </c>
      <c r="C137" s="26" t="s">
        <v>15</v>
      </c>
      <c r="D137" s="26" t="s">
        <v>88</v>
      </c>
      <c r="E137" s="213" t="s">
        <v>382</v>
      </c>
      <c r="F137" s="213"/>
      <c r="G137" s="25" t="s">
        <v>26</v>
      </c>
      <c r="H137" s="24"/>
      <c r="I137" s="23"/>
      <c r="J137" s="23"/>
    </row>
    <row r="138" spans="1:10" ht="39" customHeight="1" x14ac:dyDescent="0.2">
      <c r="A138" s="21" t="s">
        <v>203</v>
      </c>
      <c r="B138" s="22" t="s">
        <v>337</v>
      </c>
      <c r="C138" s="21" t="s">
        <v>20</v>
      </c>
      <c r="D138" s="21" t="s">
        <v>336</v>
      </c>
      <c r="E138" s="216" t="s">
        <v>335</v>
      </c>
      <c r="F138" s="216"/>
      <c r="G138" s="20" t="s">
        <v>178</v>
      </c>
      <c r="H138" s="19">
        <v>1.5E-3</v>
      </c>
      <c r="I138" s="18">
        <v>3223.52</v>
      </c>
      <c r="J138" s="18">
        <f t="shared" ref="J138:J140" si="16">TRUNC(I138*H138,2)</f>
        <v>4.83</v>
      </c>
    </row>
    <row r="139" spans="1:10" ht="24" customHeight="1" x14ac:dyDescent="0.2">
      <c r="A139" s="21" t="s">
        <v>203</v>
      </c>
      <c r="B139" s="22" t="s">
        <v>209</v>
      </c>
      <c r="C139" s="21" t="s">
        <v>20</v>
      </c>
      <c r="D139" s="21" t="s">
        <v>208</v>
      </c>
      <c r="E139" s="216" t="s">
        <v>200</v>
      </c>
      <c r="F139" s="216"/>
      <c r="G139" s="20" t="s">
        <v>182</v>
      </c>
      <c r="H139" s="19">
        <v>3.5799999999999998E-2</v>
      </c>
      <c r="I139" s="18">
        <v>25.19</v>
      </c>
      <c r="J139" s="18">
        <f t="shared" si="16"/>
        <v>0.9</v>
      </c>
    </row>
    <row r="140" spans="1:10" ht="24" customHeight="1" x14ac:dyDescent="0.2">
      <c r="A140" s="21" t="s">
        <v>203</v>
      </c>
      <c r="B140" s="22" t="s">
        <v>267</v>
      </c>
      <c r="C140" s="21" t="s">
        <v>20</v>
      </c>
      <c r="D140" s="21" t="s">
        <v>266</v>
      </c>
      <c r="E140" s="216" t="s">
        <v>200</v>
      </c>
      <c r="F140" s="216"/>
      <c r="G140" s="20" t="s">
        <v>182</v>
      </c>
      <c r="H140" s="19">
        <v>0.1074</v>
      </c>
      <c r="I140" s="18">
        <v>32.549999999999997</v>
      </c>
      <c r="J140" s="18">
        <f t="shared" si="16"/>
        <v>3.49</v>
      </c>
    </row>
    <row r="141" spans="1:10" x14ac:dyDescent="0.2">
      <c r="A141" s="12"/>
      <c r="B141" s="12"/>
      <c r="C141" s="12"/>
      <c r="D141" s="12"/>
      <c r="E141" s="12"/>
      <c r="F141" s="11"/>
      <c r="G141" s="12"/>
      <c r="H141" s="11"/>
      <c r="I141" s="124" t="s">
        <v>181</v>
      </c>
      <c r="J141" s="11">
        <f>SUM(J138:J140)</f>
        <v>9.2200000000000006</v>
      </c>
    </row>
    <row r="142" spans="1:10" ht="15" thickBot="1" x14ac:dyDescent="0.25">
      <c r="A142" s="12"/>
      <c r="B142" s="12"/>
      <c r="C142" s="12"/>
      <c r="D142" s="12"/>
      <c r="E142" s="12"/>
      <c r="F142" s="11"/>
      <c r="G142" s="12"/>
      <c r="H142" s="215"/>
      <c r="I142" s="215"/>
      <c r="J142" s="11"/>
    </row>
    <row r="143" spans="1:10" ht="0.95" customHeight="1" thickTop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ht="18" customHeight="1" x14ac:dyDescent="0.2">
      <c r="A144" s="30" t="s">
        <v>89</v>
      </c>
      <c r="B144" s="28" t="s">
        <v>1</v>
      </c>
      <c r="C144" s="30" t="s">
        <v>2</v>
      </c>
      <c r="D144" s="30" t="s">
        <v>3</v>
      </c>
      <c r="E144" s="212" t="s">
        <v>207</v>
      </c>
      <c r="F144" s="212"/>
      <c r="G144" s="29" t="s">
        <v>4</v>
      </c>
      <c r="H144" s="28" t="s">
        <v>5</v>
      </c>
      <c r="I144" s="28" t="s">
        <v>6</v>
      </c>
      <c r="J144" s="28" t="s">
        <v>8</v>
      </c>
    </row>
    <row r="145" spans="1:10" ht="51.95" customHeight="1" x14ac:dyDescent="0.2">
      <c r="A145" s="26" t="s">
        <v>206</v>
      </c>
      <c r="B145" s="27" t="s">
        <v>90</v>
      </c>
      <c r="C145" s="26" t="s">
        <v>15</v>
      </c>
      <c r="D145" s="26" t="s">
        <v>91</v>
      </c>
      <c r="E145" s="213" t="s">
        <v>382</v>
      </c>
      <c r="F145" s="213"/>
      <c r="G145" s="25" t="s">
        <v>22</v>
      </c>
      <c r="H145" s="24"/>
      <c r="I145" s="23"/>
      <c r="J145" s="23"/>
    </row>
    <row r="146" spans="1:10" ht="26.1" customHeight="1" x14ac:dyDescent="0.2">
      <c r="A146" s="21" t="s">
        <v>203</v>
      </c>
      <c r="B146" s="22" t="s">
        <v>265</v>
      </c>
      <c r="C146" s="21" t="s">
        <v>15</v>
      </c>
      <c r="D146" s="21" t="s">
        <v>264</v>
      </c>
      <c r="E146" s="216" t="s">
        <v>222</v>
      </c>
      <c r="F146" s="216"/>
      <c r="G146" s="20" t="s">
        <v>182</v>
      </c>
      <c r="H146" s="19">
        <v>0.40899999999999997</v>
      </c>
      <c r="I146" s="18">
        <v>42.28</v>
      </c>
      <c r="J146" s="18">
        <f t="shared" ref="J146:J148" si="17">TRUNC(I146*H146,2)</f>
        <v>17.29</v>
      </c>
    </row>
    <row r="147" spans="1:10" ht="51.95" customHeight="1" x14ac:dyDescent="0.2">
      <c r="A147" s="21" t="s">
        <v>203</v>
      </c>
      <c r="B147" s="22" t="s">
        <v>343</v>
      </c>
      <c r="C147" s="21" t="s">
        <v>20</v>
      </c>
      <c r="D147" s="21" t="s">
        <v>342</v>
      </c>
      <c r="E147" s="216" t="s">
        <v>335</v>
      </c>
      <c r="F147" s="216"/>
      <c r="G147" s="20" t="s">
        <v>178</v>
      </c>
      <c r="H147" s="19">
        <v>2.93E-2</v>
      </c>
      <c r="I147" s="18">
        <v>697.64</v>
      </c>
      <c r="J147" s="18">
        <f t="shared" si="17"/>
        <v>20.440000000000001</v>
      </c>
    </row>
    <row r="148" spans="1:10" ht="26.1" customHeight="1" x14ac:dyDescent="0.2">
      <c r="A148" s="21" t="s">
        <v>203</v>
      </c>
      <c r="B148" s="22" t="s">
        <v>224</v>
      </c>
      <c r="C148" s="21" t="s">
        <v>15</v>
      </c>
      <c r="D148" s="21" t="s">
        <v>223</v>
      </c>
      <c r="E148" s="216" t="s">
        <v>222</v>
      </c>
      <c r="F148" s="216"/>
      <c r="G148" s="20" t="s">
        <v>182</v>
      </c>
      <c r="H148" s="19">
        <v>0.21</v>
      </c>
      <c r="I148" s="18">
        <v>32.71</v>
      </c>
      <c r="J148" s="18">
        <f t="shared" si="17"/>
        <v>6.86</v>
      </c>
    </row>
    <row r="149" spans="1:10" ht="26.1" customHeight="1" x14ac:dyDescent="0.2">
      <c r="A149" s="16" t="s">
        <v>186</v>
      </c>
      <c r="B149" s="17" t="s">
        <v>395</v>
      </c>
      <c r="C149" s="16" t="s">
        <v>20</v>
      </c>
      <c r="D149" s="16" t="s">
        <v>394</v>
      </c>
      <c r="E149" s="214" t="s">
        <v>187</v>
      </c>
      <c r="F149" s="214"/>
      <c r="G149" s="15" t="s">
        <v>22</v>
      </c>
      <c r="H149" s="14">
        <v>0.15809999999999999</v>
      </c>
      <c r="I149" s="13">
        <v>24.08</v>
      </c>
      <c r="J149" s="13">
        <f>TRUNC(I149*H149,2)</f>
        <v>3.8</v>
      </c>
    </row>
    <row r="150" spans="1:10" x14ac:dyDescent="0.2">
      <c r="A150" s="12"/>
      <c r="B150" s="12"/>
      <c r="C150" s="12"/>
      <c r="D150" s="12"/>
      <c r="E150" s="12"/>
      <c r="F150" s="11"/>
      <c r="G150" s="12"/>
      <c r="H150" s="11"/>
      <c r="I150" s="124" t="s">
        <v>181</v>
      </c>
      <c r="J150" s="11">
        <f>SUM(J146:J149)</f>
        <v>48.39</v>
      </c>
    </row>
    <row r="151" spans="1:10" ht="15" thickBot="1" x14ac:dyDescent="0.25">
      <c r="A151" s="12"/>
      <c r="B151" s="12"/>
      <c r="C151" s="12"/>
      <c r="D151" s="12"/>
      <c r="E151" s="12"/>
      <c r="F151" s="11"/>
      <c r="G151" s="12"/>
      <c r="H151" s="215"/>
      <c r="I151" s="215"/>
      <c r="J151" s="11"/>
    </row>
    <row r="152" spans="1:10" ht="0.95" customHeight="1" thickTop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ht="18" customHeight="1" x14ac:dyDescent="0.2">
      <c r="A153" s="30" t="s">
        <v>92</v>
      </c>
      <c r="B153" s="28" t="s">
        <v>1</v>
      </c>
      <c r="C153" s="30" t="s">
        <v>2</v>
      </c>
      <c r="D153" s="30" t="s">
        <v>3</v>
      </c>
      <c r="E153" s="212" t="s">
        <v>207</v>
      </c>
      <c r="F153" s="212"/>
      <c r="G153" s="29" t="s">
        <v>4</v>
      </c>
      <c r="H153" s="28" t="s">
        <v>5</v>
      </c>
      <c r="I153" s="28" t="s">
        <v>6</v>
      </c>
      <c r="J153" s="28" t="s">
        <v>8</v>
      </c>
    </row>
    <row r="154" spans="1:10" ht="51.95" customHeight="1" x14ac:dyDescent="0.2">
      <c r="A154" s="26" t="s">
        <v>206</v>
      </c>
      <c r="B154" s="27" t="s">
        <v>93</v>
      </c>
      <c r="C154" s="26" t="s">
        <v>15</v>
      </c>
      <c r="D154" s="26" t="s">
        <v>94</v>
      </c>
      <c r="E154" s="213" t="s">
        <v>382</v>
      </c>
      <c r="F154" s="213"/>
      <c r="G154" s="25" t="s">
        <v>22</v>
      </c>
      <c r="H154" s="24"/>
      <c r="I154" s="23"/>
      <c r="J154" s="23"/>
    </row>
    <row r="155" spans="1:10" ht="24" customHeight="1" x14ac:dyDescent="0.2">
      <c r="A155" s="21" t="s">
        <v>203</v>
      </c>
      <c r="B155" s="22" t="s">
        <v>209</v>
      </c>
      <c r="C155" s="21" t="s">
        <v>20</v>
      </c>
      <c r="D155" s="21" t="s">
        <v>208</v>
      </c>
      <c r="E155" s="216" t="s">
        <v>200</v>
      </c>
      <c r="F155" s="216"/>
      <c r="G155" s="20" t="s">
        <v>182</v>
      </c>
      <c r="H155" s="19">
        <v>0.21</v>
      </c>
      <c r="I155" s="18">
        <v>25.19</v>
      </c>
      <c r="J155" s="18">
        <f t="shared" ref="J155:J157" si="18">TRUNC(I155*H155,2)</f>
        <v>5.28</v>
      </c>
    </row>
    <row r="156" spans="1:10" ht="51.95" customHeight="1" x14ac:dyDescent="0.2">
      <c r="A156" s="21" t="s">
        <v>203</v>
      </c>
      <c r="B156" s="22" t="s">
        <v>343</v>
      </c>
      <c r="C156" s="21" t="s">
        <v>20</v>
      </c>
      <c r="D156" s="21" t="s">
        <v>342</v>
      </c>
      <c r="E156" s="216" t="s">
        <v>335</v>
      </c>
      <c r="F156" s="216"/>
      <c r="G156" s="20" t="s">
        <v>178</v>
      </c>
      <c r="H156" s="19">
        <v>2.93E-2</v>
      </c>
      <c r="I156" s="18">
        <v>697.64</v>
      </c>
      <c r="J156" s="18">
        <f t="shared" si="18"/>
        <v>20.440000000000001</v>
      </c>
    </row>
    <row r="157" spans="1:10" ht="24" customHeight="1" x14ac:dyDescent="0.2">
      <c r="A157" s="21" t="s">
        <v>203</v>
      </c>
      <c r="B157" s="22" t="s">
        <v>267</v>
      </c>
      <c r="C157" s="21" t="s">
        <v>20</v>
      </c>
      <c r="D157" s="21" t="s">
        <v>266</v>
      </c>
      <c r="E157" s="216" t="s">
        <v>200</v>
      </c>
      <c r="F157" s="216"/>
      <c r="G157" s="20" t="s">
        <v>182</v>
      </c>
      <c r="H157" s="19">
        <v>0.40899999999999997</v>
      </c>
      <c r="I157" s="18">
        <v>32.549999999999997</v>
      </c>
      <c r="J157" s="18">
        <f t="shared" si="18"/>
        <v>13.31</v>
      </c>
    </row>
    <row r="158" spans="1:10" ht="26.1" customHeight="1" x14ac:dyDescent="0.2">
      <c r="A158" s="16" t="s">
        <v>186</v>
      </c>
      <c r="B158" s="17" t="s">
        <v>395</v>
      </c>
      <c r="C158" s="16" t="s">
        <v>20</v>
      </c>
      <c r="D158" s="16" t="s">
        <v>394</v>
      </c>
      <c r="E158" s="214" t="s">
        <v>187</v>
      </c>
      <c r="F158" s="214"/>
      <c r="G158" s="15" t="s">
        <v>22</v>
      </c>
      <c r="H158" s="14">
        <v>0.15809999999999999</v>
      </c>
      <c r="I158" s="13">
        <v>24.08</v>
      </c>
      <c r="J158" s="13">
        <f>TRUNC(I158*H158,2)</f>
        <v>3.8</v>
      </c>
    </row>
    <row r="159" spans="1:10" x14ac:dyDescent="0.2">
      <c r="A159" s="12"/>
      <c r="B159" s="12"/>
      <c r="C159" s="12"/>
      <c r="D159" s="12"/>
      <c r="E159" s="12"/>
      <c r="F159" s="11"/>
      <c r="G159" s="12"/>
      <c r="H159" s="11"/>
      <c r="I159" s="124" t="s">
        <v>181</v>
      </c>
      <c r="J159" s="11">
        <f>SUM(J155:J158)</f>
        <v>42.83</v>
      </c>
    </row>
    <row r="160" spans="1:10" ht="15" thickBot="1" x14ac:dyDescent="0.25">
      <c r="A160" s="12"/>
      <c r="B160" s="12"/>
      <c r="C160" s="12"/>
      <c r="D160" s="12"/>
      <c r="E160" s="12"/>
      <c r="F160" s="11"/>
      <c r="G160" s="12"/>
      <c r="H160" s="215"/>
      <c r="I160" s="215"/>
      <c r="J160" s="11"/>
    </row>
    <row r="161" spans="1:10" ht="0.95" customHeight="1" thickTop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ht="18" customHeight="1" x14ac:dyDescent="0.2">
      <c r="A162" s="30" t="s">
        <v>95</v>
      </c>
      <c r="B162" s="28" t="s">
        <v>1</v>
      </c>
      <c r="C162" s="30" t="s">
        <v>2</v>
      </c>
      <c r="D162" s="30" t="s">
        <v>3</v>
      </c>
      <c r="E162" s="212" t="s">
        <v>207</v>
      </c>
      <c r="F162" s="212"/>
      <c r="G162" s="29" t="s">
        <v>4</v>
      </c>
      <c r="H162" s="28" t="s">
        <v>5</v>
      </c>
      <c r="I162" s="28" t="s">
        <v>6</v>
      </c>
      <c r="J162" s="28" t="s">
        <v>8</v>
      </c>
    </row>
    <row r="163" spans="1:10" ht="39" customHeight="1" x14ac:dyDescent="0.2">
      <c r="A163" s="26" t="s">
        <v>206</v>
      </c>
      <c r="B163" s="27" t="s">
        <v>96</v>
      </c>
      <c r="C163" s="26" t="s">
        <v>15</v>
      </c>
      <c r="D163" s="26" t="s">
        <v>97</v>
      </c>
      <c r="E163" s="213" t="s">
        <v>382</v>
      </c>
      <c r="F163" s="213"/>
      <c r="G163" s="25" t="s">
        <v>26</v>
      </c>
      <c r="H163" s="24"/>
      <c r="I163" s="23"/>
      <c r="J163" s="23"/>
    </row>
    <row r="164" spans="1:10" ht="26.1" customHeight="1" x14ac:dyDescent="0.2">
      <c r="A164" s="21" t="s">
        <v>203</v>
      </c>
      <c r="B164" s="22" t="s">
        <v>265</v>
      </c>
      <c r="C164" s="21" t="s">
        <v>15</v>
      </c>
      <c r="D164" s="21" t="s">
        <v>264</v>
      </c>
      <c r="E164" s="216" t="s">
        <v>222</v>
      </c>
      <c r="F164" s="216"/>
      <c r="G164" s="20" t="s">
        <v>182</v>
      </c>
      <c r="H164" s="19">
        <v>0.20949999999999999</v>
      </c>
      <c r="I164" s="18">
        <v>42.28</v>
      </c>
      <c r="J164" s="18">
        <f t="shared" ref="J164:J166" si="19">TRUNC(I164*H164,2)</f>
        <v>8.85</v>
      </c>
    </row>
    <row r="165" spans="1:10" ht="26.1" customHeight="1" x14ac:dyDescent="0.2">
      <c r="A165" s="16" t="s">
        <v>186</v>
      </c>
      <c r="B165" s="17" t="s">
        <v>395</v>
      </c>
      <c r="C165" s="16" t="s">
        <v>20</v>
      </c>
      <c r="D165" s="16" t="s">
        <v>394</v>
      </c>
      <c r="E165" s="214" t="s">
        <v>187</v>
      </c>
      <c r="F165" s="214"/>
      <c r="G165" s="15" t="s">
        <v>22</v>
      </c>
      <c r="H165" s="14">
        <v>1</v>
      </c>
      <c r="I165" s="13">
        <v>24.08</v>
      </c>
      <c r="J165" s="13">
        <f t="shared" si="19"/>
        <v>24.08</v>
      </c>
    </row>
    <row r="166" spans="1:10" ht="26.1" customHeight="1" x14ac:dyDescent="0.2">
      <c r="A166" s="16" t="s">
        <v>186</v>
      </c>
      <c r="B166" s="17" t="s">
        <v>393</v>
      </c>
      <c r="C166" s="16" t="s">
        <v>20</v>
      </c>
      <c r="D166" s="16" t="s">
        <v>392</v>
      </c>
      <c r="E166" s="214" t="s">
        <v>187</v>
      </c>
      <c r="F166" s="214"/>
      <c r="G166" s="15" t="s">
        <v>391</v>
      </c>
      <c r="H166" s="14">
        <v>0.08</v>
      </c>
      <c r="I166" s="13">
        <v>36.69</v>
      </c>
      <c r="J166" s="13">
        <f t="shared" si="19"/>
        <v>2.93</v>
      </c>
    </row>
    <row r="167" spans="1:10" x14ac:dyDescent="0.2">
      <c r="A167" s="12"/>
      <c r="B167" s="12"/>
      <c r="C167" s="12"/>
      <c r="D167" s="12"/>
      <c r="E167" s="12"/>
      <c r="F167" s="11"/>
      <c r="G167" s="12"/>
      <c r="H167" s="11"/>
      <c r="I167" s="124" t="s">
        <v>181</v>
      </c>
      <c r="J167" s="11">
        <f>SUM(J164:J166)</f>
        <v>35.86</v>
      </c>
    </row>
    <row r="168" spans="1:10" ht="15" thickBot="1" x14ac:dyDescent="0.25">
      <c r="A168" s="12"/>
      <c r="B168" s="12"/>
      <c r="C168" s="12"/>
      <c r="D168" s="12"/>
      <c r="E168" s="12"/>
      <c r="F168" s="11"/>
      <c r="G168" s="12"/>
      <c r="H168" s="215"/>
      <c r="I168" s="215"/>
      <c r="J168" s="11"/>
    </row>
    <row r="169" spans="1:10" ht="0.95" customHeight="1" thickTop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ht="18" customHeight="1" x14ac:dyDescent="0.2">
      <c r="A170" s="30" t="s">
        <v>98</v>
      </c>
      <c r="B170" s="28" t="s">
        <v>1</v>
      </c>
      <c r="C170" s="30" t="s">
        <v>2</v>
      </c>
      <c r="D170" s="30" t="s">
        <v>3</v>
      </c>
      <c r="E170" s="212" t="s">
        <v>207</v>
      </c>
      <c r="F170" s="212"/>
      <c r="G170" s="29" t="s">
        <v>4</v>
      </c>
      <c r="H170" s="28" t="s">
        <v>5</v>
      </c>
      <c r="I170" s="28" t="s">
        <v>6</v>
      </c>
      <c r="J170" s="28" t="s">
        <v>8</v>
      </c>
    </row>
    <row r="171" spans="1:10" ht="39" customHeight="1" x14ac:dyDescent="0.2">
      <c r="A171" s="26" t="s">
        <v>206</v>
      </c>
      <c r="B171" s="27" t="s">
        <v>99</v>
      </c>
      <c r="C171" s="26" t="s">
        <v>15</v>
      </c>
      <c r="D171" s="26" t="s">
        <v>100</v>
      </c>
      <c r="E171" s="213" t="s">
        <v>382</v>
      </c>
      <c r="F171" s="213"/>
      <c r="G171" s="25" t="s">
        <v>22</v>
      </c>
      <c r="H171" s="24"/>
      <c r="I171" s="23"/>
      <c r="J171" s="23"/>
    </row>
    <row r="172" spans="1:10" ht="24" customHeight="1" x14ac:dyDescent="0.2">
      <c r="A172" s="21" t="s">
        <v>203</v>
      </c>
      <c r="B172" s="22" t="s">
        <v>209</v>
      </c>
      <c r="C172" s="21" t="s">
        <v>20</v>
      </c>
      <c r="D172" s="21" t="s">
        <v>208</v>
      </c>
      <c r="E172" s="216" t="s">
        <v>200</v>
      </c>
      <c r="F172" s="216"/>
      <c r="G172" s="20" t="s">
        <v>182</v>
      </c>
      <c r="H172" s="19">
        <v>0.22</v>
      </c>
      <c r="I172" s="18">
        <v>25.19</v>
      </c>
      <c r="J172" s="18">
        <f t="shared" ref="J172:J173" si="20">TRUNC(I172*H172,2)</f>
        <v>5.54</v>
      </c>
    </row>
    <row r="173" spans="1:10" ht="26.1" customHeight="1" x14ac:dyDescent="0.2">
      <c r="A173" s="21" t="s">
        <v>203</v>
      </c>
      <c r="B173" s="22" t="s">
        <v>265</v>
      </c>
      <c r="C173" s="21" t="s">
        <v>15</v>
      </c>
      <c r="D173" s="21" t="s">
        <v>264</v>
      </c>
      <c r="E173" s="216" t="s">
        <v>222</v>
      </c>
      <c r="F173" s="216"/>
      <c r="G173" s="20" t="s">
        <v>182</v>
      </c>
      <c r="H173" s="19">
        <v>0.4</v>
      </c>
      <c r="I173" s="18">
        <v>42.28</v>
      </c>
      <c r="J173" s="18">
        <f t="shared" si="20"/>
        <v>16.91</v>
      </c>
    </row>
    <row r="174" spans="1:10" ht="24" customHeight="1" x14ac:dyDescent="0.2">
      <c r="A174" s="16" t="s">
        <v>186</v>
      </c>
      <c r="B174" s="17" t="s">
        <v>388</v>
      </c>
      <c r="C174" s="16" t="s">
        <v>20</v>
      </c>
      <c r="D174" s="16" t="s">
        <v>387</v>
      </c>
      <c r="E174" s="214" t="s">
        <v>187</v>
      </c>
      <c r="F174" s="214"/>
      <c r="G174" s="15" t="s">
        <v>327</v>
      </c>
      <c r="H174" s="14">
        <v>4.5</v>
      </c>
      <c r="I174" s="13">
        <v>2.57</v>
      </c>
      <c r="J174" s="13">
        <f>TRUNC(I174*H174,2)</f>
        <v>11.56</v>
      </c>
    </row>
    <row r="175" spans="1:10" x14ac:dyDescent="0.2">
      <c r="A175" s="12"/>
      <c r="B175" s="12"/>
      <c r="C175" s="12"/>
      <c r="D175" s="12"/>
      <c r="E175" s="12"/>
      <c r="F175" s="11"/>
      <c r="G175" s="12"/>
      <c r="H175" s="11"/>
      <c r="I175" s="124" t="s">
        <v>181</v>
      </c>
      <c r="J175" s="11">
        <f>SUM(J172:J174)</f>
        <v>34.01</v>
      </c>
    </row>
    <row r="176" spans="1:10" ht="15" thickBot="1" x14ac:dyDescent="0.25">
      <c r="A176" s="12"/>
      <c r="B176" s="12"/>
      <c r="C176" s="12"/>
      <c r="D176" s="12"/>
      <c r="E176" s="12"/>
      <c r="F176" s="11"/>
      <c r="G176" s="12"/>
      <c r="H176" s="215"/>
      <c r="I176" s="215"/>
      <c r="J176" s="11"/>
    </row>
    <row r="177" spans="1:10" ht="0.95" customHeight="1" thickTop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ht="18" customHeight="1" x14ac:dyDescent="0.2">
      <c r="A178" s="30" t="s">
        <v>101</v>
      </c>
      <c r="B178" s="28" t="s">
        <v>1</v>
      </c>
      <c r="C178" s="30" t="s">
        <v>2</v>
      </c>
      <c r="D178" s="30" t="s">
        <v>3</v>
      </c>
      <c r="E178" s="212" t="s">
        <v>207</v>
      </c>
      <c r="F178" s="212"/>
      <c r="G178" s="29" t="s">
        <v>4</v>
      </c>
      <c r="H178" s="28" t="s">
        <v>5</v>
      </c>
      <c r="I178" s="28" t="s">
        <v>6</v>
      </c>
      <c r="J178" s="28" t="s">
        <v>8</v>
      </c>
    </row>
    <row r="179" spans="1:10" ht="39" customHeight="1" x14ac:dyDescent="0.2">
      <c r="A179" s="26" t="s">
        <v>206</v>
      </c>
      <c r="B179" s="27" t="s">
        <v>102</v>
      </c>
      <c r="C179" s="26" t="s">
        <v>15</v>
      </c>
      <c r="D179" s="26" t="s">
        <v>103</v>
      </c>
      <c r="E179" s="213" t="s">
        <v>382</v>
      </c>
      <c r="F179" s="213"/>
      <c r="G179" s="25" t="s">
        <v>22</v>
      </c>
      <c r="H179" s="24"/>
      <c r="I179" s="23"/>
      <c r="J179" s="23"/>
    </row>
    <row r="180" spans="1:10" ht="26.1" customHeight="1" x14ac:dyDescent="0.2">
      <c r="A180" s="21" t="s">
        <v>203</v>
      </c>
      <c r="B180" s="22" t="s">
        <v>265</v>
      </c>
      <c r="C180" s="21" t="s">
        <v>15</v>
      </c>
      <c r="D180" s="21" t="s">
        <v>264</v>
      </c>
      <c r="E180" s="216" t="s">
        <v>222</v>
      </c>
      <c r="F180" s="216"/>
      <c r="G180" s="20" t="s">
        <v>182</v>
      </c>
      <c r="H180" s="19">
        <v>0.4</v>
      </c>
      <c r="I180" s="18">
        <v>42.28</v>
      </c>
      <c r="J180" s="18">
        <f t="shared" ref="J180:J181" si="21">TRUNC(I180*H180,2)</f>
        <v>16.91</v>
      </c>
    </row>
    <row r="181" spans="1:10" ht="26.1" customHeight="1" x14ac:dyDescent="0.2">
      <c r="A181" s="21" t="s">
        <v>203</v>
      </c>
      <c r="B181" s="22" t="s">
        <v>224</v>
      </c>
      <c r="C181" s="21" t="s">
        <v>15</v>
      </c>
      <c r="D181" s="21" t="s">
        <v>223</v>
      </c>
      <c r="E181" s="216" t="s">
        <v>222</v>
      </c>
      <c r="F181" s="216"/>
      <c r="G181" s="20" t="s">
        <v>182</v>
      </c>
      <c r="H181" s="19">
        <v>0.22</v>
      </c>
      <c r="I181" s="18">
        <v>32.71</v>
      </c>
      <c r="J181" s="18">
        <f t="shared" si="21"/>
        <v>7.19</v>
      </c>
    </row>
    <row r="182" spans="1:10" ht="24" customHeight="1" x14ac:dyDescent="0.2">
      <c r="A182" s="16" t="s">
        <v>186</v>
      </c>
      <c r="B182" s="17" t="s">
        <v>388</v>
      </c>
      <c r="C182" s="16" t="s">
        <v>20</v>
      </c>
      <c r="D182" s="16" t="s">
        <v>387</v>
      </c>
      <c r="E182" s="214" t="s">
        <v>187</v>
      </c>
      <c r="F182" s="214"/>
      <c r="G182" s="15" t="s">
        <v>327</v>
      </c>
      <c r="H182" s="14">
        <v>4.5</v>
      </c>
      <c r="I182" s="13">
        <v>2.57</v>
      </c>
      <c r="J182" s="13">
        <f>TRUNC(I182*H182,2)</f>
        <v>11.56</v>
      </c>
    </row>
    <row r="183" spans="1:10" ht="26.1" customHeight="1" x14ac:dyDescent="0.2">
      <c r="A183" s="16" t="s">
        <v>186</v>
      </c>
      <c r="B183" s="17" t="s">
        <v>390</v>
      </c>
      <c r="C183" s="16" t="s">
        <v>15</v>
      </c>
      <c r="D183" s="16" t="s">
        <v>389</v>
      </c>
      <c r="E183" s="214" t="s">
        <v>187</v>
      </c>
      <c r="F183" s="214"/>
      <c r="G183" s="15" t="s">
        <v>26</v>
      </c>
      <c r="H183" s="14">
        <v>1.05</v>
      </c>
      <c r="I183" s="13">
        <v>64.83</v>
      </c>
      <c r="J183" s="13">
        <f>TRUNC(I183*H183,2)</f>
        <v>68.069999999999993</v>
      </c>
    </row>
    <row r="184" spans="1:10" x14ac:dyDescent="0.2">
      <c r="A184" s="12"/>
      <c r="B184" s="12"/>
      <c r="C184" s="12"/>
      <c r="D184" s="12"/>
      <c r="E184" s="12"/>
      <c r="F184" s="11"/>
      <c r="G184" s="12"/>
      <c r="H184" s="11"/>
      <c r="I184" s="124" t="s">
        <v>181</v>
      </c>
      <c r="J184" s="11">
        <f>SUM(J180:J183)</f>
        <v>103.72999999999999</v>
      </c>
    </row>
    <row r="185" spans="1:10" ht="15" thickBot="1" x14ac:dyDescent="0.25">
      <c r="A185" s="12"/>
      <c r="B185" s="12"/>
      <c r="C185" s="12"/>
      <c r="D185" s="12"/>
      <c r="E185" s="12"/>
      <c r="F185" s="11"/>
      <c r="G185" s="12"/>
      <c r="H185" s="215"/>
      <c r="I185" s="215"/>
      <c r="J185" s="11"/>
    </row>
    <row r="186" spans="1:10" ht="0.95" customHeight="1" thickTop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ht="18" customHeight="1" x14ac:dyDescent="0.2">
      <c r="A187" s="30" t="s">
        <v>104</v>
      </c>
      <c r="B187" s="28" t="s">
        <v>1</v>
      </c>
      <c r="C187" s="30" t="s">
        <v>2</v>
      </c>
      <c r="D187" s="30" t="s">
        <v>3</v>
      </c>
      <c r="E187" s="212" t="s">
        <v>207</v>
      </c>
      <c r="F187" s="212"/>
      <c r="G187" s="29" t="s">
        <v>4</v>
      </c>
      <c r="H187" s="28" t="s">
        <v>5</v>
      </c>
      <c r="I187" s="28" t="s">
        <v>6</v>
      </c>
      <c r="J187" s="28" t="s">
        <v>8</v>
      </c>
    </row>
    <row r="188" spans="1:10" ht="39" customHeight="1" x14ac:dyDescent="0.2">
      <c r="A188" s="26" t="s">
        <v>206</v>
      </c>
      <c r="B188" s="27" t="s">
        <v>105</v>
      </c>
      <c r="C188" s="26" t="s">
        <v>15</v>
      </c>
      <c r="D188" s="26" t="s">
        <v>106</v>
      </c>
      <c r="E188" s="213" t="s">
        <v>382</v>
      </c>
      <c r="F188" s="213"/>
      <c r="G188" s="25" t="s">
        <v>22</v>
      </c>
      <c r="H188" s="24"/>
      <c r="I188" s="23"/>
      <c r="J188" s="23"/>
    </row>
    <row r="189" spans="1:10" ht="24" customHeight="1" x14ac:dyDescent="0.2">
      <c r="A189" s="21" t="s">
        <v>203</v>
      </c>
      <c r="B189" s="22" t="s">
        <v>209</v>
      </c>
      <c r="C189" s="21" t="s">
        <v>20</v>
      </c>
      <c r="D189" s="21" t="s">
        <v>208</v>
      </c>
      <c r="E189" s="216" t="s">
        <v>200</v>
      </c>
      <c r="F189" s="216"/>
      <c r="G189" s="20" t="s">
        <v>182</v>
      </c>
      <c r="H189" s="19">
        <v>0.22</v>
      </c>
      <c r="I189" s="18">
        <v>25.19</v>
      </c>
      <c r="J189" s="18">
        <f t="shared" ref="J189:J190" si="22">TRUNC(I189*H189,2)</f>
        <v>5.54</v>
      </c>
    </row>
    <row r="190" spans="1:10" ht="24" customHeight="1" x14ac:dyDescent="0.2">
      <c r="A190" s="21" t="s">
        <v>203</v>
      </c>
      <c r="B190" s="22" t="s">
        <v>267</v>
      </c>
      <c r="C190" s="21" t="s">
        <v>20</v>
      </c>
      <c r="D190" s="21" t="s">
        <v>266</v>
      </c>
      <c r="E190" s="216" t="s">
        <v>200</v>
      </c>
      <c r="F190" s="216"/>
      <c r="G190" s="20" t="s">
        <v>182</v>
      </c>
      <c r="H190" s="19">
        <v>0.4</v>
      </c>
      <c r="I190" s="18">
        <v>32.549999999999997</v>
      </c>
      <c r="J190" s="18">
        <f t="shared" si="22"/>
        <v>13.02</v>
      </c>
    </row>
    <row r="191" spans="1:10" ht="26.1" customHeight="1" x14ac:dyDescent="0.2">
      <c r="A191" s="16" t="s">
        <v>186</v>
      </c>
      <c r="B191" s="17" t="s">
        <v>390</v>
      </c>
      <c r="C191" s="16" t="s">
        <v>15</v>
      </c>
      <c r="D191" s="16" t="s">
        <v>389</v>
      </c>
      <c r="E191" s="214" t="s">
        <v>187</v>
      </c>
      <c r="F191" s="214"/>
      <c r="G191" s="15" t="s">
        <v>26</v>
      </c>
      <c r="H191" s="14">
        <v>1.05</v>
      </c>
      <c r="I191" s="13">
        <v>64.83</v>
      </c>
      <c r="J191" s="13">
        <f>TRUNC(I191*H191,2)</f>
        <v>68.069999999999993</v>
      </c>
    </row>
    <row r="192" spans="1:10" ht="24" customHeight="1" x14ac:dyDescent="0.2">
      <c r="A192" s="16" t="s">
        <v>186</v>
      </c>
      <c r="B192" s="17" t="s">
        <v>388</v>
      </c>
      <c r="C192" s="16" t="s">
        <v>20</v>
      </c>
      <c r="D192" s="16" t="s">
        <v>387</v>
      </c>
      <c r="E192" s="214" t="s">
        <v>187</v>
      </c>
      <c r="F192" s="214"/>
      <c r="G192" s="15" t="s">
        <v>327</v>
      </c>
      <c r="H192" s="14">
        <v>4.5</v>
      </c>
      <c r="I192" s="13">
        <v>2.57</v>
      </c>
      <c r="J192" s="13">
        <f>TRUNC(I192*H192,2)</f>
        <v>11.56</v>
      </c>
    </row>
    <row r="193" spans="1:10" x14ac:dyDescent="0.2">
      <c r="A193" s="12"/>
      <c r="B193" s="12"/>
      <c r="C193" s="12"/>
      <c r="D193" s="12"/>
      <c r="E193" s="12"/>
      <c r="F193" s="11"/>
      <c r="G193" s="12"/>
      <c r="H193" s="11"/>
      <c r="I193" s="124" t="s">
        <v>181</v>
      </c>
      <c r="J193" s="11">
        <f>SUM(J189:J192)</f>
        <v>98.19</v>
      </c>
    </row>
    <row r="194" spans="1:10" ht="15" thickBot="1" x14ac:dyDescent="0.25">
      <c r="A194" s="12"/>
      <c r="B194" s="12"/>
      <c r="C194" s="12"/>
      <c r="D194" s="12"/>
      <c r="E194" s="12"/>
      <c r="F194" s="11"/>
      <c r="G194" s="12"/>
      <c r="H194" s="215"/>
      <c r="I194" s="215"/>
      <c r="J194" s="11"/>
    </row>
    <row r="195" spans="1:10" ht="0.95" customHeight="1" thickTop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ht="18" customHeight="1" x14ac:dyDescent="0.2">
      <c r="A196" s="30" t="s">
        <v>107</v>
      </c>
      <c r="B196" s="28" t="s">
        <v>1</v>
      </c>
      <c r="C196" s="30" t="s">
        <v>2</v>
      </c>
      <c r="D196" s="30" t="s">
        <v>3</v>
      </c>
      <c r="E196" s="212" t="s">
        <v>207</v>
      </c>
      <c r="F196" s="212"/>
      <c r="G196" s="29" t="s">
        <v>4</v>
      </c>
      <c r="H196" s="28" t="s">
        <v>5</v>
      </c>
      <c r="I196" s="28" t="s">
        <v>6</v>
      </c>
      <c r="J196" s="28" t="s">
        <v>8</v>
      </c>
    </row>
    <row r="197" spans="1:10" ht="51.95" customHeight="1" x14ac:dyDescent="0.2">
      <c r="A197" s="26" t="s">
        <v>206</v>
      </c>
      <c r="B197" s="27" t="s">
        <v>108</v>
      </c>
      <c r="C197" s="26" t="s">
        <v>15</v>
      </c>
      <c r="D197" s="26" t="s">
        <v>109</v>
      </c>
      <c r="E197" s="213" t="s">
        <v>382</v>
      </c>
      <c r="F197" s="213"/>
      <c r="G197" s="25" t="s">
        <v>22</v>
      </c>
      <c r="H197" s="24"/>
      <c r="I197" s="23"/>
      <c r="J197" s="23"/>
    </row>
    <row r="198" spans="1:10" ht="26.1" customHeight="1" x14ac:dyDescent="0.2">
      <c r="A198" s="21" t="s">
        <v>203</v>
      </c>
      <c r="B198" s="22" t="s">
        <v>224</v>
      </c>
      <c r="C198" s="21" t="s">
        <v>15</v>
      </c>
      <c r="D198" s="21" t="s">
        <v>223</v>
      </c>
      <c r="E198" s="216" t="s">
        <v>222</v>
      </c>
      <c r="F198" s="216"/>
      <c r="G198" s="20" t="s">
        <v>182</v>
      </c>
      <c r="H198" s="19">
        <v>8.2000000000000003E-2</v>
      </c>
      <c r="I198" s="18">
        <v>32.71</v>
      </c>
      <c r="J198" s="18">
        <f t="shared" ref="J198" si="23">TRUNC(I198*H198,2)</f>
        <v>2.68</v>
      </c>
    </row>
    <row r="199" spans="1:10" ht="24" customHeight="1" x14ac:dyDescent="0.2">
      <c r="A199" s="16" t="s">
        <v>186</v>
      </c>
      <c r="B199" s="17" t="s">
        <v>386</v>
      </c>
      <c r="C199" s="16" t="s">
        <v>29</v>
      </c>
      <c r="D199" s="16" t="s">
        <v>385</v>
      </c>
      <c r="E199" s="214" t="s">
        <v>187</v>
      </c>
      <c r="F199" s="214"/>
      <c r="G199" s="15" t="s">
        <v>327</v>
      </c>
      <c r="H199" s="14">
        <v>0.78879999999999995</v>
      </c>
      <c r="I199" s="13">
        <v>8.15</v>
      </c>
      <c r="J199" s="13">
        <f>TRUNC(I199*H199,2)</f>
        <v>6.42</v>
      </c>
    </row>
    <row r="200" spans="1:10" x14ac:dyDescent="0.2">
      <c r="A200" s="12"/>
      <c r="B200" s="12"/>
      <c r="C200" s="12"/>
      <c r="D200" s="12"/>
      <c r="E200" s="12"/>
      <c r="F200" s="11"/>
      <c r="G200" s="12"/>
      <c r="H200" s="11"/>
      <c r="I200" s="124" t="s">
        <v>181</v>
      </c>
      <c r="J200" s="11">
        <f>SUM(J198:J199)</f>
        <v>9.1</v>
      </c>
    </row>
    <row r="201" spans="1:10" ht="15" thickBot="1" x14ac:dyDescent="0.25">
      <c r="A201" s="12"/>
      <c r="B201" s="12"/>
      <c r="C201" s="12"/>
      <c r="D201" s="12"/>
      <c r="E201" s="12"/>
      <c r="F201" s="11"/>
      <c r="G201" s="12"/>
      <c r="H201" s="215"/>
      <c r="I201" s="215"/>
      <c r="J201" s="11"/>
    </row>
    <row r="202" spans="1:10" ht="0.95" customHeight="1" thickTop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ht="18" customHeight="1" x14ac:dyDescent="0.2">
      <c r="A203" s="30" t="s">
        <v>110</v>
      </c>
      <c r="B203" s="28" t="s">
        <v>1</v>
      </c>
      <c r="C203" s="30" t="s">
        <v>2</v>
      </c>
      <c r="D203" s="30" t="s">
        <v>3</v>
      </c>
      <c r="E203" s="212" t="s">
        <v>207</v>
      </c>
      <c r="F203" s="212"/>
      <c r="G203" s="29" t="s">
        <v>4</v>
      </c>
      <c r="H203" s="28" t="s">
        <v>5</v>
      </c>
      <c r="I203" s="28" t="s">
        <v>6</v>
      </c>
      <c r="J203" s="28" t="s">
        <v>8</v>
      </c>
    </row>
    <row r="204" spans="1:10" ht="39" customHeight="1" x14ac:dyDescent="0.2">
      <c r="A204" s="26" t="s">
        <v>206</v>
      </c>
      <c r="B204" s="27" t="s">
        <v>111</v>
      </c>
      <c r="C204" s="26" t="s">
        <v>15</v>
      </c>
      <c r="D204" s="26" t="s">
        <v>112</v>
      </c>
      <c r="E204" s="213" t="s">
        <v>382</v>
      </c>
      <c r="F204" s="213"/>
      <c r="G204" s="25" t="s">
        <v>26</v>
      </c>
      <c r="H204" s="24"/>
      <c r="I204" s="23"/>
      <c r="J204" s="23"/>
    </row>
    <row r="205" spans="1:10" ht="24" customHeight="1" x14ac:dyDescent="0.2">
      <c r="A205" s="21" t="s">
        <v>203</v>
      </c>
      <c r="B205" s="22" t="s">
        <v>209</v>
      </c>
      <c r="C205" s="21" t="s">
        <v>20</v>
      </c>
      <c r="D205" s="21" t="s">
        <v>208</v>
      </c>
      <c r="E205" s="216" t="s">
        <v>200</v>
      </c>
      <c r="F205" s="216"/>
      <c r="G205" s="20" t="s">
        <v>182</v>
      </c>
      <c r="H205" s="19">
        <v>8.2000000000000003E-2</v>
      </c>
      <c r="I205" s="18">
        <v>25.19</v>
      </c>
      <c r="J205" s="18">
        <f t="shared" ref="J205" si="24">TRUNC(I205*H205,2)</f>
        <v>2.06</v>
      </c>
    </row>
    <row r="206" spans="1:10" ht="24" customHeight="1" x14ac:dyDescent="0.2">
      <c r="A206" s="16" t="s">
        <v>186</v>
      </c>
      <c r="B206" s="17" t="s">
        <v>386</v>
      </c>
      <c r="C206" s="16" t="s">
        <v>29</v>
      </c>
      <c r="D206" s="16" t="s">
        <v>385</v>
      </c>
      <c r="E206" s="214" t="s">
        <v>187</v>
      </c>
      <c r="F206" s="214"/>
      <c r="G206" s="15" t="s">
        <v>327</v>
      </c>
      <c r="H206" s="14">
        <v>0.78879999999999995</v>
      </c>
      <c r="I206" s="13">
        <v>8.15</v>
      </c>
      <c r="J206" s="13">
        <f>TRUNC(I206*H206,2)</f>
        <v>6.42</v>
      </c>
    </row>
    <row r="207" spans="1:10" x14ac:dyDescent="0.2">
      <c r="A207" s="12"/>
      <c r="B207" s="12"/>
      <c r="C207" s="12"/>
      <c r="D207" s="12"/>
      <c r="E207" s="12"/>
      <c r="F207" s="11"/>
      <c r="G207" s="12"/>
      <c r="H207" s="11"/>
      <c r="I207" s="124" t="s">
        <v>181</v>
      </c>
      <c r="J207" s="11">
        <f>SUM(J205:J206)</f>
        <v>8.48</v>
      </c>
    </row>
    <row r="208" spans="1:10" ht="15" thickBot="1" x14ac:dyDescent="0.25">
      <c r="A208" s="12"/>
      <c r="B208" s="12"/>
      <c r="C208" s="12"/>
      <c r="D208" s="12"/>
      <c r="E208" s="12"/>
      <c r="F208" s="11"/>
      <c r="G208" s="12"/>
      <c r="H208" s="215"/>
      <c r="I208" s="215"/>
      <c r="J208" s="11"/>
    </row>
    <row r="209" spans="1:10" ht="0.95" customHeight="1" thickTop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ht="18" customHeight="1" x14ac:dyDescent="0.2">
      <c r="A210" s="30" t="s">
        <v>113</v>
      </c>
      <c r="B210" s="28" t="s">
        <v>1</v>
      </c>
      <c r="C210" s="30" t="s">
        <v>2</v>
      </c>
      <c r="D210" s="30" t="s">
        <v>3</v>
      </c>
      <c r="E210" s="212" t="s">
        <v>207</v>
      </c>
      <c r="F210" s="212"/>
      <c r="G210" s="29" t="s">
        <v>4</v>
      </c>
      <c r="H210" s="28" t="s">
        <v>5</v>
      </c>
      <c r="I210" s="28" t="s">
        <v>6</v>
      </c>
      <c r="J210" s="28" t="s">
        <v>8</v>
      </c>
    </row>
    <row r="211" spans="1:10" ht="51.95" customHeight="1" x14ac:dyDescent="0.2">
      <c r="A211" s="26" t="s">
        <v>206</v>
      </c>
      <c r="B211" s="27" t="s">
        <v>114</v>
      </c>
      <c r="C211" s="26" t="s">
        <v>15</v>
      </c>
      <c r="D211" s="26" t="s">
        <v>115</v>
      </c>
      <c r="E211" s="213" t="s">
        <v>382</v>
      </c>
      <c r="F211" s="213"/>
      <c r="G211" s="25" t="s">
        <v>26</v>
      </c>
      <c r="H211" s="24"/>
      <c r="I211" s="23"/>
      <c r="J211" s="23"/>
    </row>
    <row r="212" spans="1:10" ht="26.1" customHeight="1" x14ac:dyDescent="0.2">
      <c r="A212" s="21" t="s">
        <v>203</v>
      </c>
      <c r="B212" s="22" t="s">
        <v>224</v>
      </c>
      <c r="C212" s="21" t="s">
        <v>15</v>
      </c>
      <c r="D212" s="21" t="s">
        <v>223</v>
      </c>
      <c r="E212" s="216" t="s">
        <v>222</v>
      </c>
      <c r="F212" s="216"/>
      <c r="G212" s="20" t="s">
        <v>182</v>
      </c>
      <c r="H212" s="19">
        <v>8.2000000000000003E-2</v>
      </c>
      <c r="I212" s="18">
        <v>32.71</v>
      </c>
      <c r="J212" s="18">
        <f t="shared" ref="J212" si="25">TRUNC(I212*H212,2)</f>
        <v>2.68</v>
      </c>
    </row>
    <row r="213" spans="1:10" ht="24" customHeight="1" x14ac:dyDescent="0.2">
      <c r="A213" s="16" t="s">
        <v>186</v>
      </c>
      <c r="B213" s="17" t="s">
        <v>386</v>
      </c>
      <c r="C213" s="16" t="s">
        <v>29</v>
      </c>
      <c r="D213" s="16" t="s">
        <v>385</v>
      </c>
      <c r="E213" s="214" t="s">
        <v>187</v>
      </c>
      <c r="F213" s="214"/>
      <c r="G213" s="15" t="s">
        <v>327</v>
      </c>
      <c r="H213" s="14">
        <v>0.78879999999999995</v>
      </c>
      <c r="I213" s="13">
        <v>8.15</v>
      </c>
      <c r="J213" s="13">
        <f>TRUNC(I213*H213,2)</f>
        <v>6.42</v>
      </c>
    </row>
    <row r="214" spans="1:10" x14ac:dyDescent="0.2">
      <c r="A214" s="12"/>
      <c r="B214" s="12"/>
      <c r="C214" s="12"/>
      <c r="D214" s="12"/>
      <c r="E214" s="12"/>
      <c r="F214" s="11"/>
      <c r="G214" s="12"/>
      <c r="H214" s="11"/>
      <c r="I214" s="124" t="s">
        <v>181</v>
      </c>
      <c r="J214" s="11">
        <f>SUM(J212:J213)</f>
        <v>9.1</v>
      </c>
    </row>
    <row r="215" spans="1:10" ht="15" thickBot="1" x14ac:dyDescent="0.25">
      <c r="A215" s="12"/>
      <c r="B215" s="12"/>
      <c r="C215" s="12"/>
      <c r="D215" s="12"/>
      <c r="E215" s="12"/>
      <c r="F215" s="11"/>
      <c r="G215" s="12"/>
      <c r="H215" s="215"/>
      <c r="I215" s="215"/>
      <c r="J215" s="11"/>
    </row>
    <row r="216" spans="1:10" ht="0.95" customHeight="1" thickTop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ht="18" customHeight="1" x14ac:dyDescent="0.2">
      <c r="A217" s="30" t="s">
        <v>116</v>
      </c>
      <c r="B217" s="28" t="s">
        <v>1</v>
      </c>
      <c r="C217" s="30" t="s">
        <v>2</v>
      </c>
      <c r="D217" s="30" t="s">
        <v>3</v>
      </c>
      <c r="E217" s="212" t="s">
        <v>207</v>
      </c>
      <c r="F217" s="212"/>
      <c r="G217" s="29" t="s">
        <v>4</v>
      </c>
      <c r="H217" s="28" t="s">
        <v>5</v>
      </c>
      <c r="I217" s="28" t="s">
        <v>6</v>
      </c>
      <c r="J217" s="28" t="s">
        <v>8</v>
      </c>
    </row>
    <row r="218" spans="1:10" ht="39" customHeight="1" x14ac:dyDescent="0.2">
      <c r="A218" s="26" t="s">
        <v>206</v>
      </c>
      <c r="B218" s="27" t="s">
        <v>117</v>
      </c>
      <c r="C218" s="26" t="s">
        <v>15</v>
      </c>
      <c r="D218" s="26" t="s">
        <v>118</v>
      </c>
      <c r="E218" s="213" t="s">
        <v>382</v>
      </c>
      <c r="F218" s="213"/>
      <c r="G218" s="25" t="s">
        <v>26</v>
      </c>
      <c r="H218" s="24"/>
      <c r="I218" s="23"/>
      <c r="J218" s="23"/>
    </row>
    <row r="219" spans="1:10" ht="24" customHeight="1" x14ac:dyDescent="0.2">
      <c r="A219" s="21" t="s">
        <v>203</v>
      </c>
      <c r="B219" s="22" t="s">
        <v>209</v>
      </c>
      <c r="C219" s="21" t="s">
        <v>20</v>
      </c>
      <c r="D219" s="21" t="s">
        <v>208</v>
      </c>
      <c r="E219" s="216" t="s">
        <v>200</v>
      </c>
      <c r="F219" s="216"/>
      <c r="G219" s="20" t="s">
        <v>182</v>
      </c>
      <c r="H219" s="19">
        <v>8.2000000000000003E-2</v>
      </c>
      <c r="I219" s="18">
        <v>25.19</v>
      </c>
      <c r="J219" s="18">
        <f t="shared" ref="J219" si="26">TRUNC(I219*H219,2)</f>
        <v>2.06</v>
      </c>
    </row>
    <row r="220" spans="1:10" ht="24" customHeight="1" x14ac:dyDescent="0.2">
      <c r="A220" s="16" t="s">
        <v>186</v>
      </c>
      <c r="B220" s="17" t="s">
        <v>386</v>
      </c>
      <c r="C220" s="16" t="s">
        <v>29</v>
      </c>
      <c r="D220" s="16" t="s">
        <v>385</v>
      </c>
      <c r="E220" s="214" t="s">
        <v>187</v>
      </c>
      <c r="F220" s="214"/>
      <c r="G220" s="15" t="s">
        <v>327</v>
      </c>
      <c r="H220" s="14">
        <v>0.78879999999999995</v>
      </c>
      <c r="I220" s="13">
        <v>8.15</v>
      </c>
      <c r="J220" s="13">
        <f>TRUNC(I220*H220,2)</f>
        <v>6.42</v>
      </c>
    </row>
    <row r="221" spans="1:10" x14ac:dyDescent="0.2">
      <c r="A221" s="12"/>
      <c r="B221" s="12"/>
      <c r="C221" s="12"/>
      <c r="D221" s="12"/>
      <c r="E221" s="12"/>
      <c r="F221" s="11"/>
      <c r="G221" s="12"/>
      <c r="H221" s="11"/>
      <c r="I221" s="124" t="s">
        <v>181</v>
      </c>
      <c r="J221" s="11">
        <f>SUM(J219:J220)</f>
        <v>8.48</v>
      </c>
    </row>
    <row r="222" spans="1:10" ht="15" thickBot="1" x14ac:dyDescent="0.25">
      <c r="A222" s="12"/>
      <c r="B222" s="12"/>
      <c r="C222" s="12"/>
      <c r="D222" s="12"/>
      <c r="E222" s="12"/>
      <c r="F222" s="11"/>
      <c r="G222" s="12"/>
      <c r="H222" s="215"/>
      <c r="I222" s="215"/>
      <c r="J222" s="11"/>
    </row>
    <row r="223" spans="1:10" ht="0.95" customHeight="1" thickTop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ht="18" customHeight="1" x14ac:dyDescent="0.2">
      <c r="A224" s="30" t="s">
        <v>119</v>
      </c>
      <c r="B224" s="28" t="s">
        <v>1</v>
      </c>
      <c r="C224" s="30" t="s">
        <v>2</v>
      </c>
      <c r="D224" s="30" t="s">
        <v>3</v>
      </c>
      <c r="E224" s="212" t="s">
        <v>207</v>
      </c>
      <c r="F224" s="212"/>
      <c r="G224" s="29" t="s">
        <v>4</v>
      </c>
      <c r="H224" s="28" t="s">
        <v>5</v>
      </c>
      <c r="I224" s="28" t="s">
        <v>6</v>
      </c>
      <c r="J224" s="28" t="s">
        <v>8</v>
      </c>
    </row>
    <row r="225" spans="1:10" ht="51.95" customHeight="1" x14ac:dyDescent="0.2">
      <c r="A225" s="26" t="s">
        <v>206</v>
      </c>
      <c r="B225" s="27" t="s">
        <v>120</v>
      </c>
      <c r="C225" s="26" t="s">
        <v>15</v>
      </c>
      <c r="D225" s="26" t="s">
        <v>121</v>
      </c>
      <c r="E225" s="213" t="s">
        <v>382</v>
      </c>
      <c r="F225" s="213"/>
      <c r="G225" s="25" t="s">
        <v>41</v>
      </c>
      <c r="H225" s="24"/>
      <c r="I225" s="23"/>
      <c r="J225" s="23"/>
    </row>
    <row r="226" spans="1:10" ht="26.1" customHeight="1" x14ac:dyDescent="0.2">
      <c r="A226" s="21" t="s">
        <v>203</v>
      </c>
      <c r="B226" s="22" t="s">
        <v>265</v>
      </c>
      <c r="C226" s="21" t="s">
        <v>15</v>
      </c>
      <c r="D226" s="21" t="s">
        <v>264</v>
      </c>
      <c r="E226" s="216" t="s">
        <v>222</v>
      </c>
      <c r="F226" s="216"/>
      <c r="G226" s="20" t="s">
        <v>182</v>
      </c>
      <c r="H226" s="19">
        <v>0.25</v>
      </c>
      <c r="I226" s="18">
        <v>42.28</v>
      </c>
      <c r="J226" s="18">
        <f t="shared" ref="J226" si="27">TRUNC(I226*H226,2)</f>
        <v>10.57</v>
      </c>
    </row>
    <row r="227" spans="1:10" ht="26.1" customHeight="1" x14ac:dyDescent="0.2">
      <c r="A227" s="16" t="s">
        <v>186</v>
      </c>
      <c r="B227" s="17" t="s">
        <v>379</v>
      </c>
      <c r="C227" s="16" t="s">
        <v>15</v>
      </c>
      <c r="D227" s="16" t="s">
        <v>378</v>
      </c>
      <c r="E227" s="214" t="s">
        <v>187</v>
      </c>
      <c r="F227" s="214"/>
      <c r="G227" s="15" t="s">
        <v>37</v>
      </c>
      <c r="H227" s="14">
        <v>1</v>
      </c>
      <c r="I227" s="13">
        <v>0.67</v>
      </c>
      <c r="J227" s="13">
        <f>TRUNC(I227*H227,2)</f>
        <v>0.67</v>
      </c>
    </row>
    <row r="228" spans="1:10" ht="26.1" customHeight="1" x14ac:dyDescent="0.2">
      <c r="A228" s="16" t="s">
        <v>186</v>
      </c>
      <c r="B228" s="17" t="s">
        <v>384</v>
      </c>
      <c r="C228" s="16" t="s">
        <v>15</v>
      </c>
      <c r="D228" s="16" t="s">
        <v>383</v>
      </c>
      <c r="E228" s="214" t="s">
        <v>187</v>
      </c>
      <c r="F228" s="214"/>
      <c r="G228" s="15" t="s">
        <v>37</v>
      </c>
      <c r="H228" s="14">
        <v>0.61</v>
      </c>
      <c r="I228" s="13">
        <v>48.5</v>
      </c>
      <c r="J228" s="13">
        <f>TRUNC(I228*H228,2)</f>
        <v>29.58</v>
      </c>
    </row>
    <row r="229" spans="1:10" x14ac:dyDescent="0.2">
      <c r="A229" s="12"/>
      <c r="B229" s="12"/>
      <c r="C229" s="12"/>
      <c r="D229" s="12"/>
      <c r="E229" s="12"/>
      <c r="F229" s="11"/>
      <c r="G229" s="12"/>
      <c r="H229" s="11"/>
      <c r="I229" s="124" t="s">
        <v>181</v>
      </c>
      <c r="J229" s="11">
        <f>SUM(J226:J228)</f>
        <v>40.82</v>
      </c>
    </row>
    <row r="230" spans="1:10" ht="15" thickBot="1" x14ac:dyDescent="0.25">
      <c r="A230" s="12"/>
      <c r="B230" s="12"/>
      <c r="C230" s="12"/>
      <c r="D230" s="12"/>
      <c r="E230" s="12"/>
      <c r="F230" s="11"/>
      <c r="G230" s="12"/>
      <c r="H230" s="215"/>
      <c r="I230" s="215"/>
      <c r="J230" s="11"/>
    </row>
    <row r="231" spans="1:10" ht="0.95" customHeight="1" thickTop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ht="18" customHeight="1" x14ac:dyDescent="0.2">
      <c r="A232" s="30" t="s">
        <v>122</v>
      </c>
      <c r="B232" s="28" t="s">
        <v>1</v>
      </c>
      <c r="C232" s="30" t="s">
        <v>2</v>
      </c>
      <c r="D232" s="30" t="s">
        <v>3</v>
      </c>
      <c r="E232" s="212" t="s">
        <v>207</v>
      </c>
      <c r="F232" s="212"/>
      <c r="G232" s="29" t="s">
        <v>4</v>
      </c>
      <c r="H232" s="28" t="s">
        <v>5</v>
      </c>
      <c r="I232" s="28" t="s">
        <v>6</v>
      </c>
      <c r="J232" s="28" t="s">
        <v>8</v>
      </c>
    </row>
    <row r="233" spans="1:10" ht="51.95" customHeight="1" x14ac:dyDescent="0.2">
      <c r="A233" s="26" t="s">
        <v>206</v>
      </c>
      <c r="B233" s="27" t="s">
        <v>123</v>
      </c>
      <c r="C233" s="26" t="s">
        <v>15</v>
      </c>
      <c r="D233" s="26" t="s">
        <v>124</v>
      </c>
      <c r="E233" s="213" t="s">
        <v>382</v>
      </c>
      <c r="F233" s="213"/>
      <c r="G233" s="25" t="s">
        <v>41</v>
      </c>
      <c r="H233" s="24"/>
      <c r="I233" s="23"/>
      <c r="J233" s="23"/>
    </row>
    <row r="234" spans="1:10" ht="24" customHeight="1" x14ac:dyDescent="0.2">
      <c r="A234" s="21" t="s">
        <v>203</v>
      </c>
      <c r="B234" s="22" t="s">
        <v>267</v>
      </c>
      <c r="C234" s="21" t="s">
        <v>20</v>
      </c>
      <c r="D234" s="21" t="s">
        <v>266</v>
      </c>
      <c r="E234" s="216" t="s">
        <v>200</v>
      </c>
      <c r="F234" s="216"/>
      <c r="G234" s="20" t="s">
        <v>182</v>
      </c>
      <c r="H234" s="19">
        <v>0.25</v>
      </c>
      <c r="I234" s="18">
        <v>32.549999999999997</v>
      </c>
      <c r="J234" s="18">
        <f t="shared" ref="J234" si="28">TRUNC(I234*H234,2)</f>
        <v>8.1300000000000008</v>
      </c>
    </row>
    <row r="235" spans="1:10" ht="26.1" customHeight="1" x14ac:dyDescent="0.2">
      <c r="A235" s="16" t="s">
        <v>186</v>
      </c>
      <c r="B235" s="17" t="s">
        <v>379</v>
      </c>
      <c r="C235" s="16" t="s">
        <v>15</v>
      </c>
      <c r="D235" s="16" t="s">
        <v>378</v>
      </c>
      <c r="E235" s="214" t="s">
        <v>187</v>
      </c>
      <c r="F235" s="214"/>
      <c r="G235" s="15" t="s">
        <v>37</v>
      </c>
      <c r="H235" s="14">
        <v>1</v>
      </c>
      <c r="I235" s="13">
        <v>0.67</v>
      </c>
      <c r="J235" s="13">
        <f>TRUNC(I235*H235,2)</f>
        <v>0.67</v>
      </c>
    </row>
    <row r="236" spans="1:10" ht="26.1" customHeight="1" x14ac:dyDescent="0.2">
      <c r="A236" s="16" t="s">
        <v>186</v>
      </c>
      <c r="B236" s="17" t="s">
        <v>384</v>
      </c>
      <c r="C236" s="16" t="s">
        <v>15</v>
      </c>
      <c r="D236" s="16" t="s">
        <v>383</v>
      </c>
      <c r="E236" s="214" t="s">
        <v>187</v>
      </c>
      <c r="F236" s="214"/>
      <c r="G236" s="15" t="s">
        <v>37</v>
      </c>
      <c r="H236" s="14">
        <v>0.61</v>
      </c>
      <c r="I236" s="13">
        <v>48.5</v>
      </c>
      <c r="J236" s="13">
        <f>TRUNC(I236*H236,2)</f>
        <v>29.58</v>
      </c>
    </row>
    <row r="237" spans="1:10" x14ac:dyDescent="0.2">
      <c r="A237" s="12"/>
      <c r="B237" s="12"/>
      <c r="C237" s="12"/>
      <c r="D237" s="12"/>
      <c r="E237" s="12"/>
      <c r="F237" s="11"/>
      <c r="G237" s="12"/>
      <c r="H237" s="11"/>
      <c r="I237" s="124" t="s">
        <v>181</v>
      </c>
      <c r="J237" s="11">
        <f>SUM(J234:J236)</f>
        <v>38.379999999999995</v>
      </c>
    </row>
    <row r="238" spans="1:10" ht="15" thickBot="1" x14ac:dyDescent="0.25">
      <c r="A238" s="12"/>
      <c r="B238" s="12"/>
      <c r="C238" s="12"/>
      <c r="D238" s="12"/>
      <c r="E238" s="12"/>
      <c r="F238" s="11"/>
      <c r="G238" s="12"/>
      <c r="H238" s="215"/>
      <c r="I238" s="215"/>
      <c r="J238" s="11"/>
    </row>
    <row r="239" spans="1:10" ht="0.95" customHeight="1" thickTop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ht="18" customHeight="1" x14ac:dyDescent="0.2">
      <c r="A240" s="30" t="s">
        <v>125</v>
      </c>
      <c r="B240" s="28" t="s">
        <v>1</v>
      </c>
      <c r="C240" s="30" t="s">
        <v>2</v>
      </c>
      <c r="D240" s="30" t="s">
        <v>3</v>
      </c>
      <c r="E240" s="212" t="s">
        <v>207</v>
      </c>
      <c r="F240" s="212"/>
      <c r="G240" s="29" t="s">
        <v>4</v>
      </c>
      <c r="H240" s="28" t="s">
        <v>5</v>
      </c>
      <c r="I240" s="28" t="s">
        <v>6</v>
      </c>
      <c r="J240" s="28" t="s">
        <v>8</v>
      </c>
    </row>
    <row r="241" spans="1:10" ht="51.95" customHeight="1" x14ac:dyDescent="0.2">
      <c r="A241" s="26" t="s">
        <v>206</v>
      </c>
      <c r="B241" s="27" t="s">
        <v>126</v>
      </c>
      <c r="C241" s="26" t="s">
        <v>15</v>
      </c>
      <c r="D241" s="26" t="s">
        <v>127</v>
      </c>
      <c r="E241" s="213" t="s">
        <v>382</v>
      </c>
      <c r="F241" s="213"/>
      <c r="G241" s="25" t="s">
        <v>41</v>
      </c>
      <c r="H241" s="24"/>
      <c r="I241" s="23"/>
      <c r="J241" s="23"/>
    </row>
    <row r="242" spans="1:10" ht="26.1" customHeight="1" x14ac:dyDescent="0.2">
      <c r="A242" s="21" t="s">
        <v>203</v>
      </c>
      <c r="B242" s="22" t="s">
        <v>265</v>
      </c>
      <c r="C242" s="21" t="s">
        <v>15</v>
      </c>
      <c r="D242" s="21" t="s">
        <v>264</v>
      </c>
      <c r="E242" s="216" t="s">
        <v>222</v>
      </c>
      <c r="F242" s="216"/>
      <c r="G242" s="20" t="s">
        <v>182</v>
      </c>
      <c r="H242" s="19">
        <v>0.25</v>
      </c>
      <c r="I242" s="18">
        <v>42.28</v>
      </c>
      <c r="J242" s="18">
        <f t="shared" ref="J242" si="29">TRUNC(I242*H242,2)</f>
        <v>10.57</v>
      </c>
    </row>
    <row r="243" spans="1:10" ht="26.1" customHeight="1" x14ac:dyDescent="0.2">
      <c r="A243" s="16" t="s">
        <v>186</v>
      </c>
      <c r="B243" s="17" t="s">
        <v>381</v>
      </c>
      <c r="C243" s="16" t="s">
        <v>15</v>
      </c>
      <c r="D243" s="16" t="s">
        <v>380</v>
      </c>
      <c r="E243" s="214" t="s">
        <v>187</v>
      </c>
      <c r="F243" s="214"/>
      <c r="G243" s="15" t="s">
        <v>37</v>
      </c>
      <c r="H243" s="14">
        <v>0.61</v>
      </c>
      <c r="I243" s="13">
        <v>45</v>
      </c>
      <c r="J243" s="13">
        <f>TRUNC(I243*H243,2)</f>
        <v>27.45</v>
      </c>
    </row>
    <row r="244" spans="1:10" ht="26.1" customHeight="1" x14ac:dyDescent="0.2">
      <c r="A244" s="16" t="s">
        <v>186</v>
      </c>
      <c r="B244" s="17" t="s">
        <v>379</v>
      </c>
      <c r="C244" s="16" t="s">
        <v>15</v>
      </c>
      <c r="D244" s="16" t="s">
        <v>378</v>
      </c>
      <c r="E244" s="214" t="s">
        <v>187</v>
      </c>
      <c r="F244" s="214"/>
      <c r="G244" s="15" t="s">
        <v>37</v>
      </c>
      <c r="H244" s="14">
        <v>1</v>
      </c>
      <c r="I244" s="13">
        <v>0.67</v>
      </c>
      <c r="J244" s="13">
        <f>TRUNC(I244*H244,2)</f>
        <v>0.67</v>
      </c>
    </row>
    <row r="245" spans="1:10" x14ac:dyDescent="0.2">
      <c r="A245" s="12"/>
      <c r="B245" s="12"/>
      <c r="C245" s="12"/>
      <c r="D245" s="12"/>
      <c r="E245" s="12"/>
      <c r="F245" s="11"/>
      <c r="G245" s="12"/>
      <c r="H245" s="11"/>
      <c r="I245" s="124" t="s">
        <v>181</v>
      </c>
      <c r="J245" s="11">
        <f>SUM(J242:J244)</f>
        <v>38.69</v>
      </c>
    </row>
    <row r="246" spans="1:10" ht="15" thickBot="1" x14ac:dyDescent="0.25">
      <c r="A246" s="12"/>
      <c r="B246" s="12"/>
      <c r="C246" s="12"/>
      <c r="D246" s="12"/>
      <c r="E246" s="12"/>
      <c r="F246" s="11"/>
      <c r="G246" s="12"/>
      <c r="H246" s="215"/>
      <c r="I246" s="215"/>
      <c r="J246" s="11"/>
    </row>
    <row r="247" spans="1:10" ht="0.95" customHeight="1" thickTop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ht="18" customHeight="1" x14ac:dyDescent="0.2">
      <c r="A248" s="30" t="s">
        <v>128</v>
      </c>
      <c r="B248" s="28" t="s">
        <v>1</v>
      </c>
      <c r="C248" s="30" t="s">
        <v>2</v>
      </c>
      <c r="D248" s="30" t="s">
        <v>3</v>
      </c>
      <c r="E248" s="212" t="s">
        <v>207</v>
      </c>
      <c r="F248" s="212"/>
      <c r="G248" s="29" t="s">
        <v>4</v>
      </c>
      <c r="H248" s="28" t="s">
        <v>5</v>
      </c>
      <c r="I248" s="28" t="s">
        <v>6</v>
      </c>
      <c r="J248" s="28" t="s">
        <v>8</v>
      </c>
    </row>
    <row r="249" spans="1:10" ht="51.95" customHeight="1" x14ac:dyDescent="0.2">
      <c r="A249" s="26" t="s">
        <v>206</v>
      </c>
      <c r="B249" s="27" t="s">
        <v>129</v>
      </c>
      <c r="C249" s="26" t="s">
        <v>15</v>
      </c>
      <c r="D249" s="26" t="s">
        <v>130</v>
      </c>
      <c r="E249" s="213" t="s">
        <v>382</v>
      </c>
      <c r="F249" s="213"/>
      <c r="G249" s="25" t="s">
        <v>41</v>
      </c>
      <c r="H249" s="24"/>
      <c r="I249" s="23"/>
      <c r="J249" s="23"/>
    </row>
    <row r="250" spans="1:10" ht="24" customHeight="1" x14ac:dyDescent="0.2">
      <c r="A250" s="21" t="s">
        <v>203</v>
      </c>
      <c r="B250" s="22" t="s">
        <v>267</v>
      </c>
      <c r="C250" s="21" t="s">
        <v>20</v>
      </c>
      <c r="D250" s="21" t="s">
        <v>266</v>
      </c>
      <c r="E250" s="216" t="s">
        <v>200</v>
      </c>
      <c r="F250" s="216"/>
      <c r="G250" s="20" t="s">
        <v>182</v>
      </c>
      <c r="H250" s="19">
        <v>0.25</v>
      </c>
      <c r="I250" s="18">
        <v>32.549999999999997</v>
      </c>
      <c r="J250" s="18">
        <f t="shared" ref="J250" si="30">TRUNC(I250*H250,2)</f>
        <v>8.1300000000000008</v>
      </c>
    </row>
    <row r="251" spans="1:10" ht="26.1" customHeight="1" x14ac:dyDescent="0.2">
      <c r="A251" s="16" t="s">
        <v>186</v>
      </c>
      <c r="B251" s="17" t="s">
        <v>381</v>
      </c>
      <c r="C251" s="16" t="s">
        <v>15</v>
      </c>
      <c r="D251" s="16" t="s">
        <v>380</v>
      </c>
      <c r="E251" s="214" t="s">
        <v>187</v>
      </c>
      <c r="F251" s="214"/>
      <c r="G251" s="15" t="s">
        <v>37</v>
      </c>
      <c r="H251" s="14">
        <v>0.61</v>
      </c>
      <c r="I251" s="13">
        <v>45</v>
      </c>
      <c r="J251" s="13">
        <f>TRUNC(I251*H251,2)</f>
        <v>27.45</v>
      </c>
    </row>
    <row r="252" spans="1:10" ht="26.1" customHeight="1" x14ac:dyDescent="0.2">
      <c r="A252" s="16" t="s">
        <v>186</v>
      </c>
      <c r="B252" s="17" t="s">
        <v>379</v>
      </c>
      <c r="C252" s="16" t="s">
        <v>15</v>
      </c>
      <c r="D252" s="16" t="s">
        <v>378</v>
      </c>
      <c r="E252" s="214" t="s">
        <v>187</v>
      </c>
      <c r="F252" s="214"/>
      <c r="G252" s="15" t="s">
        <v>37</v>
      </c>
      <c r="H252" s="14">
        <v>1</v>
      </c>
      <c r="I252" s="13">
        <v>0.67</v>
      </c>
      <c r="J252" s="13">
        <f>TRUNC(I252*H252,2)</f>
        <v>0.67</v>
      </c>
    </row>
    <row r="253" spans="1:10" x14ac:dyDescent="0.2">
      <c r="A253" s="12"/>
      <c r="B253" s="12"/>
      <c r="C253" s="12"/>
      <c r="D253" s="12"/>
      <c r="E253" s="12"/>
      <c r="F253" s="11"/>
      <c r="G253" s="12"/>
      <c r="H253" s="11"/>
      <c r="I253" s="124" t="s">
        <v>181</v>
      </c>
      <c r="J253" s="11">
        <f>SUM(J250:J252)</f>
        <v>36.25</v>
      </c>
    </row>
    <row r="254" spans="1:10" ht="15" thickBot="1" x14ac:dyDescent="0.25">
      <c r="A254" s="12"/>
      <c r="B254" s="12"/>
      <c r="C254" s="12"/>
      <c r="D254" s="12"/>
      <c r="E254" s="12"/>
      <c r="F254" s="11"/>
      <c r="G254" s="12"/>
      <c r="H254" s="215"/>
      <c r="I254" s="215"/>
      <c r="J254" s="11"/>
    </row>
    <row r="255" spans="1:10" ht="0.95" customHeight="1" thickTop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8" customHeight="1" x14ac:dyDescent="0.2">
      <c r="A256" s="30" t="s">
        <v>131</v>
      </c>
      <c r="B256" s="28" t="s">
        <v>1</v>
      </c>
      <c r="C256" s="30" t="s">
        <v>2</v>
      </c>
      <c r="D256" s="30" t="s">
        <v>3</v>
      </c>
      <c r="E256" s="212" t="s">
        <v>207</v>
      </c>
      <c r="F256" s="212"/>
      <c r="G256" s="29" t="s">
        <v>4</v>
      </c>
      <c r="H256" s="28" t="s">
        <v>5</v>
      </c>
      <c r="I256" s="28" t="s">
        <v>6</v>
      </c>
      <c r="J256" s="28" t="s">
        <v>8</v>
      </c>
    </row>
    <row r="257" spans="1:10" ht="51.95" customHeight="1" x14ac:dyDescent="0.2">
      <c r="A257" s="26" t="s">
        <v>206</v>
      </c>
      <c r="B257" s="27" t="s">
        <v>132</v>
      </c>
      <c r="C257" s="26" t="s">
        <v>15</v>
      </c>
      <c r="D257" s="26" t="s">
        <v>133</v>
      </c>
      <c r="E257" s="213" t="s">
        <v>382</v>
      </c>
      <c r="F257" s="213"/>
      <c r="G257" s="25" t="s">
        <v>41</v>
      </c>
      <c r="H257" s="24"/>
      <c r="I257" s="23"/>
      <c r="J257" s="23"/>
    </row>
    <row r="258" spans="1:10" ht="26.1" customHeight="1" x14ac:dyDescent="0.2">
      <c r="A258" s="21" t="s">
        <v>203</v>
      </c>
      <c r="B258" s="22" t="s">
        <v>265</v>
      </c>
      <c r="C258" s="21" t="s">
        <v>15</v>
      </c>
      <c r="D258" s="21" t="s">
        <v>264</v>
      </c>
      <c r="E258" s="216" t="s">
        <v>222</v>
      </c>
      <c r="F258" s="216"/>
      <c r="G258" s="20" t="s">
        <v>182</v>
      </c>
      <c r="H258" s="19">
        <v>0.25</v>
      </c>
      <c r="I258" s="18">
        <v>42.28</v>
      </c>
      <c r="J258" s="18">
        <f t="shared" ref="J258" si="31">TRUNC(I258*H258,2)</f>
        <v>10.57</v>
      </c>
    </row>
    <row r="259" spans="1:10" ht="26.1" customHeight="1" x14ac:dyDescent="0.2">
      <c r="A259" s="16" t="s">
        <v>186</v>
      </c>
      <c r="B259" s="17" t="s">
        <v>384</v>
      </c>
      <c r="C259" s="16" t="s">
        <v>15</v>
      </c>
      <c r="D259" s="16" t="s">
        <v>383</v>
      </c>
      <c r="E259" s="214" t="s">
        <v>187</v>
      </c>
      <c r="F259" s="214"/>
      <c r="G259" s="15" t="s">
        <v>37</v>
      </c>
      <c r="H259" s="14">
        <v>0.61</v>
      </c>
      <c r="I259" s="13">
        <v>48.5</v>
      </c>
      <c r="J259" s="13">
        <f>TRUNC(I259*H259,2)</f>
        <v>29.58</v>
      </c>
    </row>
    <row r="260" spans="1:10" ht="26.1" customHeight="1" x14ac:dyDescent="0.2">
      <c r="A260" s="16" t="s">
        <v>186</v>
      </c>
      <c r="B260" s="17" t="s">
        <v>379</v>
      </c>
      <c r="C260" s="16" t="s">
        <v>15</v>
      </c>
      <c r="D260" s="16" t="s">
        <v>378</v>
      </c>
      <c r="E260" s="214" t="s">
        <v>187</v>
      </c>
      <c r="F260" s="214"/>
      <c r="G260" s="15" t="s">
        <v>37</v>
      </c>
      <c r="H260" s="14">
        <v>1</v>
      </c>
      <c r="I260" s="13">
        <v>0.67</v>
      </c>
      <c r="J260" s="13">
        <f>TRUNC(I260*H260,2)</f>
        <v>0.67</v>
      </c>
    </row>
    <row r="261" spans="1:10" x14ac:dyDescent="0.2">
      <c r="A261" s="12"/>
      <c r="B261" s="12"/>
      <c r="C261" s="12"/>
      <c r="D261" s="12"/>
      <c r="E261" s="12"/>
      <c r="F261" s="11"/>
      <c r="G261" s="12"/>
      <c r="H261" s="11"/>
      <c r="I261" s="124" t="s">
        <v>181</v>
      </c>
      <c r="J261" s="11">
        <f>SUM(J258:J260)</f>
        <v>40.82</v>
      </c>
    </row>
    <row r="262" spans="1:10" ht="15" thickBot="1" x14ac:dyDescent="0.25">
      <c r="A262" s="12"/>
      <c r="B262" s="12"/>
      <c r="C262" s="12"/>
      <c r="D262" s="12"/>
      <c r="E262" s="12"/>
      <c r="F262" s="11"/>
      <c r="G262" s="12"/>
      <c r="H262" s="215"/>
      <c r="I262" s="215"/>
      <c r="J262" s="11"/>
    </row>
    <row r="263" spans="1:10" ht="0.95" customHeight="1" thickTop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ht="18" customHeight="1" x14ac:dyDescent="0.2">
      <c r="A264" s="30" t="s">
        <v>134</v>
      </c>
      <c r="B264" s="28" t="s">
        <v>1</v>
      </c>
      <c r="C264" s="30" t="s">
        <v>2</v>
      </c>
      <c r="D264" s="30" t="s">
        <v>3</v>
      </c>
      <c r="E264" s="212" t="s">
        <v>207</v>
      </c>
      <c r="F264" s="212"/>
      <c r="G264" s="29" t="s">
        <v>4</v>
      </c>
      <c r="H264" s="28" t="s">
        <v>5</v>
      </c>
      <c r="I264" s="28" t="s">
        <v>6</v>
      </c>
      <c r="J264" s="28" t="s">
        <v>8</v>
      </c>
    </row>
    <row r="265" spans="1:10" ht="51.95" customHeight="1" x14ac:dyDescent="0.2">
      <c r="A265" s="26" t="s">
        <v>206</v>
      </c>
      <c r="B265" s="27" t="s">
        <v>135</v>
      </c>
      <c r="C265" s="26" t="s">
        <v>15</v>
      </c>
      <c r="D265" s="26" t="s">
        <v>136</v>
      </c>
      <c r="E265" s="213" t="s">
        <v>382</v>
      </c>
      <c r="F265" s="213"/>
      <c r="G265" s="25" t="s">
        <v>41</v>
      </c>
      <c r="H265" s="24"/>
      <c r="I265" s="23"/>
      <c r="J265" s="23"/>
    </row>
    <row r="266" spans="1:10" ht="26.1" customHeight="1" x14ac:dyDescent="0.2">
      <c r="A266" s="21" t="s">
        <v>203</v>
      </c>
      <c r="B266" s="22" t="s">
        <v>265</v>
      </c>
      <c r="C266" s="21" t="s">
        <v>15</v>
      </c>
      <c r="D266" s="21" t="s">
        <v>264</v>
      </c>
      <c r="E266" s="216" t="s">
        <v>222</v>
      </c>
      <c r="F266" s="216"/>
      <c r="G266" s="20" t="s">
        <v>182</v>
      </c>
      <c r="H266" s="19">
        <v>0.25</v>
      </c>
      <c r="I266" s="18">
        <v>42.28</v>
      </c>
      <c r="J266" s="18">
        <f t="shared" ref="J266" si="32">TRUNC(I266*H266,2)</f>
        <v>10.57</v>
      </c>
    </row>
    <row r="267" spans="1:10" ht="26.1" customHeight="1" x14ac:dyDescent="0.2">
      <c r="A267" s="16" t="s">
        <v>186</v>
      </c>
      <c r="B267" s="17" t="s">
        <v>381</v>
      </c>
      <c r="C267" s="16" t="s">
        <v>15</v>
      </c>
      <c r="D267" s="16" t="s">
        <v>380</v>
      </c>
      <c r="E267" s="214" t="s">
        <v>187</v>
      </c>
      <c r="F267" s="214"/>
      <c r="G267" s="15" t="s">
        <v>37</v>
      </c>
      <c r="H267" s="14">
        <v>0.61</v>
      </c>
      <c r="I267" s="13">
        <v>45</v>
      </c>
      <c r="J267" s="13">
        <f>TRUNC(I267*H267,2)</f>
        <v>27.45</v>
      </c>
    </row>
    <row r="268" spans="1:10" ht="26.1" customHeight="1" x14ac:dyDescent="0.2">
      <c r="A268" s="16" t="s">
        <v>186</v>
      </c>
      <c r="B268" s="17" t="s">
        <v>379</v>
      </c>
      <c r="C268" s="16" t="s">
        <v>15</v>
      </c>
      <c r="D268" s="16" t="s">
        <v>378</v>
      </c>
      <c r="E268" s="214" t="s">
        <v>187</v>
      </c>
      <c r="F268" s="214"/>
      <c r="G268" s="15" t="s">
        <v>37</v>
      </c>
      <c r="H268" s="14">
        <v>1</v>
      </c>
      <c r="I268" s="13">
        <v>0.67</v>
      </c>
      <c r="J268" s="13">
        <f>TRUNC(I268*H268,2)</f>
        <v>0.67</v>
      </c>
    </row>
    <row r="269" spans="1:10" x14ac:dyDescent="0.2">
      <c r="A269" s="12"/>
      <c r="B269" s="12"/>
      <c r="C269" s="12"/>
      <c r="D269" s="12"/>
      <c r="E269" s="12"/>
      <c r="F269" s="11"/>
      <c r="G269" s="12"/>
      <c r="H269" s="11"/>
      <c r="I269" s="124" t="s">
        <v>181</v>
      </c>
      <c r="J269" s="11">
        <f>SUM(J266:J268)</f>
        <v>38.69</v>
      </c>
    </row>
    <row r="270" spans="1:10" ht="15" thickBot="1" x14ac:dyDescent="0.25">
      <c r="A270" s="12"/>
      <c r="B270" s="12"/>
      <c r="C270" s="12"/>
      <c r="D270" s="12"/>
      <c r="E270" s="12"/>
      <c r="F270" s="11"/>
      <c r="G270" s="12"/>
      <c r="H270" s="215"/>
      <c r="I270" s="215"/>
      <c r="J270" s="11"/>
    </row>
    <row r="271" spans="1:10" ht="0.95" customHeight="1" thickTop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ht="18" customHeight="1" x14ac:dyDescent="0.2">
      <c r="A272" s="30" t="s">
        <v>137</v>
      </c>
      <c r="B272" s="28" t="s">
        <v>1</v>
      </c>
      <c r="C272" s="30" t="s">
        <v>2</v>
      </c>
      <c r="D272" s="30" t="s">
        <v>3</v>
      </c>
      <c r="E272" s="212" t="s">
        <v>207</v>
      </c>
      <c r="F272" s="212"/>
      <c r="G272" s="29" t="s">
        <v>4</v>
      </c>
      <c r="H272" s="28" t="s">
        <v>5</v>
      </c>
      <c r="I272" s="28" t="s">
        <v>6</v>
      </c>
      <c r="J272" s="28" t="s">
        <v>8</v>
      </c>
    </row>
    <row r="273" spans="1:10" ht="39" customHeight="1" x14ac:dyDescent="0.2">
      <c r="A273" s="26" t="s">
        <v>206</v>
      </c>
      <c r="B273" s="27" t="s">
        <v>138</v>
      </c>
      <c r="C273" s="26" t="s">
        <v>15</v>
      </c>
      <c r="D273" s="26" t="s">
        <v>139</v>
      </c>
      <c r="E273" s="213" t="s">
        <v>257</v>
      </c>
      <c r="F273" s="213"/>
      <c r="G273" s="25" t="s">
        <v>26</v>
      </c>
      <c r="H273" s="24"/>
      <c r="I273" s="23"/>
      <c r="J273" s="23"/>
    </row>
    <row r="274" spans="1:10" ht="26.1" customHeight="1" x14ac:dyDescent="0.2">
      <c r="A274" s="21" t="s">
        <v>203</v>
      </c>
      <c r="B274" s="22" t="s">
        <v>224</v>
      </c>
      <c r="C274" s="21" t="s">
        <v>15</v>
      </c>
      <c r="D274" s="21" t="s">
        <v>223</v>
      </c>
      <c r="E274" s="216" t="s">
        <v>222</v>
      </c>
      <c r="F274" s="216"/>
      <c r="G274" s="20" t="s">
        <v>182</v>
      </c>
      <c r="H274" s="19">
        <v>3.2000000000000001E-2</v>
      </c>
      <c r="I274" s="18">
        <v>32.71</v>
      </c>
      <c r="J274" s="18">
        <f t="shared" ref="J274" si="33">TRUNC(I274*H274,2)</f>
        <v>1.04</v>
      </c>
    </row>
    <row r="275" spans="1:10" ht="39" customHeight="1" x14ac:dyDescent="0.2">
      <c r="A275" s="16" t="s">
        <v>186</v>
      </c>
      <c r="B275" s="17" t="s">
        <v>377</v>
      </c>
      <c r="C275" s="16" t="s">
        <v>20</v>
      </c>
      <c r="D275" s="16" t="s">
        <v>376</v>
      </c>
      <c r="E275" s="214" t="s">
        <v>187</v>
      </c>
      <c r="F275" s="214"/>
      <c r="G275" s="15" t="s">
        <v>332</v>
      </c>
      <c r="H275" s="14">
        <v>0.3</v>
      </c>
      <c r="I275" s="13">
        <v>23.39</v>
      </c>
      <c r="J275" s="13">
        <f>TRUNC(I275*H275,2)</f>
        <v>7.01</v>
      </c>
    </row>
    <row r="276" spans="1:10" x14ac:dyDescent="0.2">
      <c r="A276" s="12"/>
      <c r="B276" s="12"/>
      <c r="C276" s="12"/>
      <c r="D276" s="12"/>
      <c r="E276" s="12"/>
      <c r="F276" s="11"/>
      <c r="G276" s="12"/>
      <c r="H276" s="11"/>
      <c r="I276" s="124" t="s">
        <v>181</v>
      </c>
      <c r="J276" s="11">
        <f>SUM(J274:J275)</f>
        <v>8.0500000000000007</v>
      </c>
    </row>
    <row r="277" spans="1:10" ht="15" thickBot="1" x14ac:dyDescent="0.25">
      <c r="A277" s="12"/>
      <c r="B277" s="12"/>
      <c r="C277" s="12"/>
      <c r="D277" s="12"/>
      <c r="E277" s="12"/>
      <c r="F277" s="11"/>
      <c r="G277" s="12"/>
      <c r="H277" s="215"/>
      <c r="I277" s="215"/>
      <c r="J277" s="11"/>
    </row>
    <row r="278" spans="1:10" ht="0.95" customHeight="1" thickTop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ht="18" customHeight="1" x14ac:dyDescent="0.2">
      <c r="A279" s="30" t="s">
        <v>142</v>
      </c>
      <c r="B279" s="28" t="s">
        <v>1</v>
      </c>
      <c r="C279" s="30" t="s">
        <v>2</v>
      </c>
      <c r="D279" s="30" t="s">
        <v>3</v>
      </c>
      <c r="E279" s="212" t="s">
        <v>207</v>
      </c>
      <c r="F279" s="212"/>
      <c r="G279" s="29" t="s">
        <v>4</v>
      </c>
      <c r="H279" s="28" t="s">
        <v>5</v>
      </c>
      <c r="I279" s="28" t="s">
        <v>6</v>
      </c>
      <c r="J279" s="28" t="s">
        <v>8</v>
      </c>
    </row>
    <row r="280" spans="1:10" ht="26.1" customHeight="1" x14ac:dyDescent="0.2">
      <c r="A280" s="26" t="s">
        <v>206</v>
      </c>
      <c r="B280" s="27" t="s">
        <v>143</v>
      </c>
      <c r="C280" s="26" t="s">
        <v>15</v>
      </c>
      <c r="D280" s="26" t="s">
        <v>144</v>
      </c>
      <c r="E280" s="213" t="s">
        <v>12</v>
      </c>
      <c r="F280" s="213"/>
      <c r="G280" s="25" t="s">
        <v>26</v>
      </c>
      <c r="H280" s="24"/>
      <c r="I280" s="23"/>
      <c r="J280" s="23"/>
    </row>
    <row r="281" spans="1:10" ht="26.1" customHeight="1" x14ac:dyDescent="0.2">
      <c r="A281" s="21" t="s">
        <v>203</v>
      </c>
      <c r="B281" s="22" t="s">
        <v>259</v>
      </c>
      <c r="C281" s="21" t="s">
        <v>15</v>
      </c>
      <c r="D281" s="21" t="s">
        <v>258</v>
      </c>
      <c r="E281" s="216" t="s">
        <v>257</v>
      </c>
      <c r="F281" s="216"/>
      <c r="G281" s="20" t="s">
        <v>182</v>
      </c>
      <c r="H281" s="19">
        <v>0.29859999999999998</v>
      </c>
      <c r="I281" s="18">
        <v>44.38</v>
      </c>
      <c r="J281" s="18">
        <f t="shared" ref="J281" si="34">TRUNC(I281*H281,2)</f>
        <v>13.25</v>
      </c>
    </row>
    <row r="282" spans="1:10" ht="24" customHeight="1" x14ac:dyDescent="0.2">
      <c r="A282" s="16" t="s">
        <v>186</v>
      </c>
      <c r="B282" s="17" t="s">
        <v>375</v>
      </c>
      <c r="C282" s="16" t="s">
        <v>20</v>
      </c>
      <c r="D282" s="16" t="s">
        <v>374</v>
      </c>
      <c r="E282" s="214" t="s">
        <v>187</v>
      </c>
      <c r="F282" s="214"/>
      <c r="G282" s="15" t="s">
        <v>232</v>
      </c>
      <c r="H282" s="14">
        <v>0.3</v>
      </c>
      <c r="I282" s="13">
        <v>4.8099999999999996</v>
      </c>
      <c r="J282" s="13">
        <f>TRUNC(I282*H282,2)</f>
        <v>1.44</v>
      </c>
    </row>
    <row r="283" spans="1:10" x14ac:dyDescent="0.2">
      <c r="A283" s="12"/>
      <c r="B283" s="12"/>
      <c r="C283" s="12"/>
      <c r="D283" s="12"/>
      <c r="E283" s="12"/>
      <c r="F283" s="11"/>
      <c r="G283" s="12"/>
      <c r="H283" s="11"/>
      <c r="I283" s="124" t="s">
        <v>181</v>
      </c>
      <c r="J283" s="11">
        <f>SUM(J281:J282)</f>
        <v>14.69</v>
      </c>
    </row>
    <row r="284" spans="1:10" ht="15" thickBot="1" x14ac:dyDescent="0.25">
      <c r="A284" s="12"/>
      <c r="B284" s="12"/>
      <c r="C284" s="12"/>
      <c r="D284" s="12"/>
      <c r="E284" s="12"/>
      <c r="F284" s="11"/>
      <c r="G284" s="12"/>
      <c r="H284" s="215"/>
      <c r="I284" s="215"/>
      <c r="J284" s="11"/>
    </row>
    <row r="285" spans="1:10" ht="0.95" customHeight="1" thickTop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ht="18" customHeight="1" x14ac:dyDescent="0.2">
      <c r="A286" s="30" t="s">
        <v>145</v>
      </c>
      <c r="B286" s="28" t="s">
        <v>1</v>
      </c>
      <c r="C286" s="30" t="s">
        <v>2</v>
      </c>
      <c r="D286" s="30" t="s">
        <v>3</v>
      </c>
      <c r="E286" s="212" t="s">
        <v>207</v>
      </c>
      <c r="F286" s="212"/>
      <c r="G286" s="29" t="s">
        <v>4</v>
      </c>
      <c r="H286" s="28" t="s">
        <v>5</v>
      </c>
      <c r="I286" s="28" t="s">
        <v>6</v>
      </c>
      <c r="J286" s="28" t="s">
        <v>8</v>
      </c>
    </row>
    <row r="287" spans="1:10" ht="39" customHeight="1" x14ac:dyDescent="0.2">
      <c r="A287" s="26" t="s">
        <v>206</v>
      </c>
      <c r="B287" s="27" t="s">
        <v>146</v>
      </c>
      <c r="C287" s="26" t="s">
        <v>15</v>
      </c>
      <c r="D287" s="26" t="s">
        <v>147</v>
      </c>
      <c r="E287" s="213" t="s">
        <v>257</v>
      </c>
      <c r="F287" s="213"/>
      <c r="G287" s="25" t="s">
        <v>26</v>
      </c>
      <c r="H287" s="24"/>
      <c r="I287" s="23"/>
      <c r="J287" s="23"/>
    </row>
    <row r="288" spans="1:10" ht="26.1" customHeight="1" x14ac:dyDescent="0.2">
      <c r="A288" s="21" t="s">
        <v>203</v>
      </c>
      <c r="B288" s="22" t="s">
        <v>259</v>
      </c>
      <c r="C288" s="21" t="s">
        <v>15</v>
      </c>
      <c r="D288" s="21" t="s">
        <v>258</v>
      </c>
      <c r="E288" s="216" t="s">
        <v>257</v>
      </c>
      <c r="F288" s="216"/>
      <c r="G288" s="20" t="s">
        <v>182</v>
      </c>
      <c r="H288" s="19">
        <v>0.21490000000000001</v>
      </c>
      <c r="I288" s="18">
        <v>44.38</v>
      </c>
      <c r="J288" s="18">
        <f t="shared" ref="J288" si="35">TRUNC(I288*H288,2)</f>
        <v>9.5299999999999994</v>
      </c>
    </row>
    <row r="289" spans="1:10" ht="24" customHeight="1" x14ac:dyDescent="0.2">
      <c r="A289" s="16" t="s">
        <v>186</v>
      </c>
      <c r="B289" s="17" t="s">
        <v>373</v>
      </c>
      <c r="C289" s="16" t="s">
        <v>15</v>
      </c>
      <c r="D289" s="16" t="s">
        <v>372</v>
      </c>
      <c r="E289" s="214" t="s">
        <v>187</v>
      </c>
      <c r="F289" s="214"/>
      <c r="G289" s="15" t="s">
        <v>332</v>
      </c>
      <c r="H289" s="14">
        <v>0.23799999999999999</v>
      </c>
      <c r="I289" s="13">
        <v>127.33</v>
      </c>
      <c r="J289" s="13">
        <f>TRUNC(I289*H289,2)</f>
        <v>30.3</v>
      </c>
    </row>
    <row r="290" spans="1:10" ht="26.1" customHeight="1" x14ac:dyDescent="0.2">
      <c r="A290" s="16" t="s">
        <v>186</v>
      </c>
      <c r="B290" s="17" t="s">
        <v>371</v>
      </c>
      <c r="C290" s="16" t="s">
        <v>15</v>
      </c>
      <c r="D290" s="16" t="s">
        <v>370</v>
      </c>
      <c r="E290" s="214" t="s">
        <v>187</v>
      </c>
      <c r="F290" s="214"/>
      <c r="G290" s="15" t="s">
        <v>332</v>
      </c>
      <c r="H290" s="14">
        <v>0.23799999999999999</v>
      </c>
      <c r="I290" s="13">
        <v>119.73</v>
      </c>
      <c r="J290" s="13">
        <f t="shared" ref="J290:J291" si="36">TRUNC(I290*H290,2)</f>
        <v>28.49</v>
      </c>
    </row>
    <row r="291" spans="1:10" ht="24" customHeight="1" x14ac:dyDescent="0.2">
      <c r="A291" s="16" t="s">
        <v>186</v>
      </c>
      <c r="B291" s="17" t="s">
        <v>369</v>
      </c>
      <c r="C291" s="16" t="s">
        <v>20</v>
      </c>
      <c r="D291" s="16" t="s">
        <v>368</v>
      </c>
      <c r="E291" s="214" t="s">
        <v>187</v>
      </c>
      <c r="F291" s="214"/>
      <c r="G291" s="15" t="s">
        <v>332</v>
      </c>
      <c r="H291" s="14">
        <v>3.0300000000000001E-2</v>
      </c>
      <c r="I291" s="13">
        <v>45.59</v>
      </c>
      <c r="J291" s="13">
        <f t="shared" si="36"/>
        <v>1.38</v>
      </c>
    </row>
    <row r="292" spans="1:10" x14ac:dyDescent="0.2">
      <c r="A292" s="12"/>
      <c r="B292" s="12"/>
      <c r="C292" s="12"/>
      <c r="D292" s="12"/>
      <c r="E292" s="12"/>
      <c r="F292" s="11"/>
      <c r="G292" s="12"/>
      <c r="H292" s="11"/>
      <c r="I292" s="124" t="s">
        <v>181</v>
      </c>
      <c r="J292" s="11">
        <f>SUM(J288:J291)</f>
        <v>69.699999999999989</v>
      </c>
    </row>
    <row r="293" spans="1:10" ht="15" thickBot="1" x14ac:dyDescent="0.25">
      <c r="A293" s="12"/>
      <c r="B293" s="12"/>
      <c r="C293" s="12"/>
      <c r="D293" s="12"/>
      <c r="E293" s="12"/>
      <c r="F293" s="11"/>
      <c r="G293" s="12"/>
      <c r="H293" s="215"/>
      <c r="I293" s="215"/>
      <c r="J293" s="11"/>
    </row>
    <row r="294" spans="1:10" ht="0.95" customHeight="1" thickTop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ht="18" customHeight="1" x14ac:dyDescent="0.2">
      <c r="A295" s="30" t="s">
        <v>150</v>
      </c>
      <c r="B295" s="28" t="s">
        <v>1</v>
      </c>
      <c r="C295" s="30" t="s">
        <v>2</v>
      </c>
      <c r="D295" s="30" t="s">
        <v>3</v>
      </c>
      <c r="E295" s="212" t="s">
        <v>207</v>
      </c>
      <c r="F295" s="212"/>
      <c r="G295" s="29" t="s">
        <v>4</v>
      </c>
      <c r="H295" s="28" t="s">
        <v>5</v>
      </c>
      <c r="I295" s="28" t="s">
        <v>6</v>
      </c>
      <c r="J295" s="28" t="s">
        <v>8</v>
      </c>
    </row>
    <row r="296" spans="1:10" ht="26.1" customHeight="1" x14ac:dyDescent="0.2">
      <c r="A296" s="26" t="s">
        <v>206</v>
      </c>
      <c r="B296" s="27" t="s">
        <v>367</v>
      </c>
      <c r="C296" s="26" t="s">
        <v>15</v>
      </c>
      <c r="D296" s="26" t="s">
        <v>152</v>
      </c>
      <c r="E296" s="213" t="s">
        <v>366</v>
      </c>
      <c r="F296" s="213"/>
      <c r="G296" s="25" t="s">
        <v>41</v>
      </c>
      <c r="H296" s="24"/>
      <c r="I296" s="23"/>
      <c r="J296" s="23"/>
    </row>
    <row r="297" spans="1:10" ht="24" customHeight="1" x14ac:dyDescent="0.2">
      <c r="A297" s="21" t="s">
        <v>203</v>
      </c>
      <c r="B297" s="22" t="s">
        <v>205</v>
      </c>
      <c r="C297" s="21" t="s">
        <v>20</v>
      </c>
      <c r="D297" s="21" t="s">
        <v>204</v>
      </c>
      <c r="E297" s="216" t="s">
        <v>200</v>
      </c>
      <c r="F297" s="216"/>
      <c r="G297" s="20" t="s">
        <v>182</v>
      </c>
      <c r="H297" s="19">
        <v>0.1</v>
      </c>
      <c r="I297" s="18">
        <v>28.58</v>
      </c>
      <c r="J297" s="18">
        <f t="shared" ref="J297" si="37">TRUNC(I297*H297,2)</f>
        <v>2.85</v>
      </c>
    </row>
    <row r="298" spans="1:10" ht="26.1" customHeight="1" x14ac:dyDescent="0.2">
      <c r="A298" s="16" t="s">
        <v>186</v>
      </c>
      <c r="B298" s="17" t="s">
        <v>365</v>
      </c>
      <c r="C298" s="16" t="s">
        <v>15</v>
      </c>
      <c r="D298" s="16" t="s">
        <v>364</v>
      </c>
      <c r="E298" s="214" t="s">
        <v>187</v>
      </c>
      <c r="F298" s="214"/>
      <c r="G298" s="15" t="s">
        <v>37</v>
      </c>
      <c r="H298" s="14">
        <v>0.25</v>
      </c>
      <c r="I298" s="13">
        <v>57.33</v>
      </c>
      <c r="J298" s="13">
        <f>TRUNC(I298*H298,2)</f>
        <v>14.33</v>
      </c>
    </row>
    <row r="299" spans="1:10" x14ac:dyDescent="0.2">
      <c r="A299" s="12"/>
      <c r="B299" s="12"/>
      <c r="C299" s="12"/>
      <c r="D299" s="12"/>
      <c r="E299" s="12"/>
      <c r="F299" s="11"/>
      <c r="G299" s="12"/>
      <c r="H299" s="11"/>
      <c r="I299" s="124" t="s">
        <v>181</v>
      </c>
      <c r="J299" s="11">
        <f>SUM(J297:J298)</f>
        <v>17.18</v>
      </c>
    </row>
    <row r="300" spans="1:10" ht="15" thickBot="1" x14ac:dyDescent="0.25">
      <c r="A300" s="12"/>
      <c r="B300" s="12"/>
      <c r="C300" s="12"/>
      <c r="D300" s="12"/>
      <c r="E300" s="12"/>
      <c r="F300" s="11"/>
      <c r="G300" s="12"/>
      <c r="H300" s="215"/>
      <c r="I300" s="215"/>
      <c r="J300" s="11"/>
    </row>
    <row r="301" spans="1:10" ht="0.95" customHeight="1" thickTop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18" customHeight="1" x14ac:dyDescent="0.2">
      <c r="A302" s="30" t="s">
        <v>155</v>
      </c>
      <c r="B302" s="28" t="s">
        <v>1</v>
      </c>
      <c r="C302" s="30" t="s">
        <v>2</v>
      </c>
      <c r="D302" s="30" t="s">
        <v>3</v>
      </c>
      <c r="E302" s="212" t="s">
        <v>207</v>
      </c>
      <c r="F302" s="212"/>
      <c r="G302" s="29" t="s">
        <v>4</v>
      </c>
      <c r="H302" s="28" t="s">
        <v>5</v>
      </c>
      <c r="I302" s="28" t="s">
        <v>6</v>
      </c>
      <c r="J302" s="28" t="s">
        <v>8</v>
      </c>
    </row>
    <row r="303" spans="1:10" ht="26.1" customHeight="1" x14ac:dyDescent="0.2">
      <c r="A303" s="26" t="s">
        <v>206</v>
      </c>
      <c r="B303" s="27" t="s">
        <v>363</v>
      </c>
      <c r="C303" s="26" t="s">
        <v>15</v>
      </c>
      <c r="D303" s="26" t="s">
        <v>157</v>
      </c>
      <c r="E303" s="213" t="s">
        <v>222</v>
      </c>
      <c r="F303" s="213"/>
      <c r="G303" s="25" t="s">
        <v>26</v>
      </c>
      <c r="H303" s="24"/>
      <c r="I303" s="23"/>
      <c r="J303" s="23"/>
    </row>
    <row r="304" spans="1:10" ht="51.95" customHeight="1" x14ac:dyDescent="0.2">
      <c r="A304" s="21" t="s">
        <v>203</v>
      </c>
      <c r="B304" s="22" t="s">
        <v>294</v>
      </c>
      <c r="C304" s="21" t="s">
        <v>20</v>
      </c>
      <c r="D304" s="21" t="s">
        <v>293</v>
      </c>
      <c r="E304" s="216" t="s">
        <v>229</v>
      </c>
      <c r="F304" s="216"/>
      <c r="G304" s="20" t="s">
        <v>243</v>
      </c>
      <c r="H304" s="19">
        <v>1.4999999999999999E-2</v>
      </c>
      <c r="I304" s="18">
        <v>4.08</v>
      </c>
      <c r="J304" s="18">
        <f t="shared" ref="J304:J305" si="38">TRUNC(I304*H304,2)</f>
        <v>0.06</v>
      </c>
    </row>
    <row r="305" spans="1:10" ht="26.1" customHeight="1" x14ac:dyDescent="0.2">
      <c r="A305" s="21" t="s">
        <v>203</v>
      </c>
      <c r="B305" s="22" t="s">
        <v>224</v>
      </c>
      <c r="C305" s="21" t="s">
        <v>15</v>
      </c>
      <c r="D305" s="21" t="s">
        <v>223</v>
      </c>
      <c r="E305" s="216" t="s">
        <v>222</v>
      </c>
      <c r="F305" s="216"/>
      <c r="G305" s="20" t="s">
        <v>182</v>
      </c>
      <c r="H305" s="19">
        <v>0.16700000000000001</v>
      </c>
      <c r="I305" s="18">
        <v>32.71</v>
      </c>
      <c r="J305" s="18">
        <f t="shared" si="38"/>
        <v>5.46</v>
      </c>
    </row>
    <row r="306" spans="1:10" x14ac:dyDescent="0.2">
      <c r="A306" s="12"/>
      <c r="B306" s="12"/>
      <c r="C306" s="12"/>
      <c r="D306" s="12"/>
      <c r="E306" s="12"/>
      <c r="F306" s="11"/>
      <c r="G306" s="12"/>
      <c r="H306" s="11"/>
      <c r="I306" s="124" t="s">
        <v>181</v>
      </c>
      <c r="J306" s="11">
        <f>SUM(J304:J305)</f>
        <v>5.52</v>
      </c>
    </row>
    <row r="307" spans="1:10" ht="15" thickBot="1" x14ac:dyDescent="0.25">
      <c r="A307" s="12"/>
      <c r="B307" s="12"/>
      <c r="C307" s="12"/>
      <c r="D307" s="12"/>
      <c r="E307" s="12"/>
      <c r="F307" s="11"/>
      <c r="G307" s="12"/>
      <c r="H307" s="215"/>
      <c r="I307" s="215"/>
      <c r="J307" s="11"/>
    </row>
    <row r="308" spans="1:10" ht="0.95" customHeight="1" thickTop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ht="18" customHeight="1" x14ac:dyDescent="0.2">
      <c r="A309" s="30" t="s">
        <v>158</v>
      </c>
      <c r="B309" s="28" t="s">
        <v>1</v>
      </c>
      <c r="C309" s="30" t="s">
        <v>2</v>
      </c>
      <c r="D309" s="30" t="s">
        <v>3</v>
      </c>
      <c r="E309" s="212" t="s">
        <v>207</v>
      </c>
      <c r="F309" s="212"/>
      <c r="G309" s="29" t="s">
        <v>4</v>
      </c>
      <c r="H309" s="28" t="s">
        <v>5</v>
      </c>
      <c r="I309" s="28" t="s">
        <v>6</v>
      </c>
      <c r="J309" s="28" t="s">
        <v>8</v>
      </c>
    </row>
    <row r="310" spans="1:10" ht="26.1" customHeight="1" x14ac:dyDescent="0.2">
      <c r="A310" s="26" t="s">
        <v>206</v>
      </c>
      <c r="B310" s="27" t="s">
        <v>362</v>
      </c>
      <c r="C310" s="26" t="s">
        <v>15</v>
      </c>
      <c r="D310" s="26" t="s">
        <v>160</v>
      </c>
      <c r="E310" s="213" t="s">
        <v>222</v>
      </c>
      <c r="F310" s="213"/>
      <c r="G310" s="25" t="s">
        <v>26</v>
      </c>
      <c r="H310" s="24"/>
      <c r="I310" s="23"/>
      <c r="J310" s="23"/>
    </row>
    <row r="311" spans="1:10" ht="51.95" customHeight="1" x14ac:dyDescent="0.2">
      <c r="A311" s="21" t="s">
        <v>203</v>
      </c>
      <c r="B311" s="22" t="s">
        <v>294</v>
      </c>
      <c r="C311" s="21" t="s">
        <v>20</v>
      </c>
      <c r="D311" s="21" t="s">
        <v>293</v>
      </c>
      <c r="E311" s="216" t="s">
        <v>229</v>
      </c>
      <c r="F311" s="216"/>
      <c r="G311" s="20" t="s">
        <v>243</v>
      </c>
      <c r="H311" s="19">
        <v>1.4999999999999999E-2</v>
      </c>
      <c r="I311" s="18">
        <v>4.08</v>
      </c>
      <c r="J311" s="18">
        <f t="shared" ref="J311:J312" si="39">TRUNC(I311*H311,2)</f>
        <v>0.06</v>
      </c>
    </row>
    <row r="312" spans="1:10" ht="26.1" customHeight="1" x14ac:dyDescent="0.2">
      <c r="A312" s="21" t="s">
        <v>203</v>
      </c>
      <c r="B312" s="22" t="s">
        <v>224</v>
      </c>
      <c r="C312" s="21" t="s">
        <v>15</v>
      </c>
      <c r="D312" s="21" t="s">
        <v>223</v>
      </c>
      <c r="E312" s="216" t="s">
        <v>222</v>
      </c>
      <c r="F312" s="216"/>
      <c r="G312" s="20" t="s">
        <v>182</v>
      </c>
      <c r="H312" s="19">
        <v>8.8999999999999996E-2</v>
      </c>
      <c r="I312" s="18">
        <v>32.71</v>
      </c>
      <c r="J312" s="18">
        <f t="shared" si="39"/>
        <v>2.91</v>
      </c>
    </row>
    <row r="313" spans="1:10" x14ac:dyDescent="0.2">
      <c r="A313" s="12"/>
      <c r="B313" s="12"/>
      <c r="C313" s="12"/>
      <c r="D313" s="12"/>
      <c r="E313" s="12"/>
      <c r="F313" s="11"/>
      <c r="G313" s="12"/>
      <c r="H313" s="11"/>
      <c r="I313" s="124" t="s">
        <v>181</v>
      </c>
      <c r="J313" s="11">
        <f>SUM(J311:J312)</f>
        <v>2.97</v>
      </c>
    </row>
    <row r="314" spans="1:10" ht="15" thickBot="1" x14ac:dyDescent="0.25">
      <c r="A314" s="12"/>
      <c r="B314" s="12"/>
      <c r="C314" s="12"/>
      <c r="D314" s="12"/>
      <c r="E314" s="12"/>
      <c r="F314" s="11"/>
      <c r="G314" s="12"/>
      <c r="H314" s="215"/>
      <c r="I314" s="215"/>
      <c r="J314" s="11"/>
    </row>
    <row r="315" spans="1:10" ht="0.95" customHeight="1" thickTop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ht="18" customHeight="1" x14ac:dyDescent="0.2">
      <c r="A316" s="30" t="s">
        <v>161</v>
      </c>
      <c r="B316" s="28" t="s">
        <v>1</v>
      </c>
      <c r="C316" s="30" t="s">
        <v>2</v>
      </c>
      <c r="D316" s="30" t="s">
        <v>3</v>
      </c>
      <c r="E316" s="212" t="s">
        <v>207</v>
      </c>
      <c r="F316" s="212"/>
      <c r="G316" s="29" t="s">
        <v>4</v>
      </c>
      <c r="H316" s="28" t="s">
        <v>5</v>
      </c>
      <c r="I316" s="28" t="s">
        <v>6</v>
      </c>
      <c r="J316" s="28" t="s">
        <v>8</v>
      </c>
    </row>
    <row r="317" spans="1:10" ht="26.1" customHeight="1" x14ac:dyDescent="0.2">
      <c r="A317" s="26" t="s">
        <v>206</v>
      </c>
      <c r="B317" s="27" t="s">
        <v>361</v>
      </c>
      <c r="C317" s="26" t="s">
        <v>15</v>
      </c>
      <c r="D317" s="26" t="s">
        <v>163</v>
      </c>
      <c r="E317" s="213" t="s">
        <v>222</v>
      </c>
      <c r="F317" s="213"/>
      <c r="G317" s="25" t="s">
        <v>26</v>
      </c>
      <c r="H317" s="24"/>
      <c r="I317" s="23"/>
      <c r="J317" s="23"/>
    </row>
    <row r="318" spans="1:10" ht="26.1" customHeight="1" x14ac:dyDescent="0.2">
      <c r="A318" s="21" t="s">
        <v>203</v>
      </c>
      <c r="B318" s="22" t="s">
        <v>224</v>
      </c>
      <c r="C318" s="21" t="s">
        <v>15</v>
      </c>
      <c r="D318" s="21" t="s">
        <v>223</v>
      </c>
      <c r="E318" s="216" t="s">
        <v>222</v>
      </c>
      <c r="F318" s="216"/>
      <c r="G318" s="20" t="s">
        <v>182</v>
      </c>
      <c r="H318" s="19">
        <v>8.8999999999999996E-2</v>
      </c>
      <c r="I318" s="18">
        <v>32.71</v>
      </c>
      <c r="J318" s="18">
        <f t="shared" ref="J318:J319" si="40">TRUNC(I318*H318,2)</f>
        <v>2.91</v>
      </c>
    </row>
    <row r="319" spans="1:10" ht="51.95" customHeight="1" x14ac:dyDescent="0.2">
      <c r="A319" s="21" t="s">
        <v>203</v>
      </c>
      <c r="B319" s="22" t="s">
        <v>294</v>
      </c>
      <c r="C319" s="21" t="s">
        <v>20</v>
      </c>
      <c r="D319" s="21" t="s">
        <v>293</v>
      </c>
      <c r="E319" s="216" t="s">
        <v>229</v>
      </c>
      <c r="F319" s="216"/>
      <c r="G319" s="20" t="s">
        <v>243</v>
      </c>
      <c r="H319" s="19">
        <v>1.4999999999999999E-2</v>
      </c>
      <c r="I319" s="18">
        <v>4.08</v>
      </c>
      <c r="J319" s="18">
        <f t="shared" si="40"/>
        <v>0.06</v>
      </c>
    </row>
    <row r="320" spans="1:10" x14ac:dyDescent="0.2">
      <c r="A320" s="12"/>
      <c r="B320" s="12"/>
      <c r="C320" s="12"/>
      <c r="D320" s="12"/>
      <c r="E320" s="12"/>
      <c r="F320" s="11"/>
      <c r="G320" s="12"/>
      <c r="H320" s="11"/>
      <c r="I320" s="124" t="s">
        <v>181</v>
      </c>
      <c r="J320" s="11">
        <f>SUM(J318:J319)</f>
        <v>2.97</v>
      </c>
    </row>
    <row r="321" spans="1:10" ht="15" thickBot="1" x14ac:dyDescent="0.25">
      <c r="A321" s="12"/>
      <c r="B321" s="12"/>
      <c r="C321" s="12"/>
      <c r="D321" s="12"/>
      <c r="E321" s="12"/>
      <c r="F321" s="11"/>
      <c r="G321" s="12"/>
      <c r="H321" s="215"/>
      <c r="I321" s="215"/>
      <c r="J321" s="11"/>
    </row>
    <row r="322" spans="1:10" ht="0.95" customHeight="1" thickTop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ht="18" customHeight="1" x14ac:dyDescent="0.2">
      <c r="A323" s="30" t="s">
        <v>164</v>
      </c>
      <c r="B323" s="28" t="s">
        <v>1</v>
      </c>
      <c r="C323" s="30" t="s">
        <v>2</v>
      </c>
      <c r="D323" s="30" t="s">
        <v>3</v>
      </c>
      <c r="E323" s="212" t="s">
        <v>207</v>
      </c>
      <c r="F323" s="212"/>
      <c r="G323" s="29" t="s">
        <v>4</v>
      </c>
      <c r="H323" s="28" t="s">
        <v>5</v>
      </c>
      <c r="I323" s="28" t="s">
        <v>6</v>
      </c>
      <c r="J323" s="28" t="s">
        <v>8</v>
      </c>
    </row>
    <row r="324" spans="1:10" ht="26.1" customHeight="1" x14ac:dyDescent="0.2">
      <c r="A324" s="26" t="s">
        <v>206</v>
      </c>
      <c r="B324" s="27" t="s">
        <v>360</v>
      </c>
      <c r="C324" s="26" t="s">
        <v>15</v>
      </c>
      <c r="D324" s="26" t="s">
        <v>166</v>
      </c>
      <c r="E324" s="213" t="s">
        <v>222</v>
      </c>
      <c r="F324" s="213"/>
      <c r="G324" s="25" t="s">
        <v>26</v>
      </c>
      <c r="H324" s="24"/>
      <c r="I324" s="23"/>
      <c r="J324" s="23"/>
    </row>
    <row r="325" spans="1:10" ht="26.1" customHeight="1" x14ac:dyDescent="0.2">
      <c r="A325" s="21" t="s">
        <v>203</v>
      </c>
      <c r="B325" s="22" t="s">
        <v>224</v>
      </c>
      <c r="C325" s="21" t="s">
        <v>15</v>
      </c>
      <c r="D325" s="21" t="s">
        <v>223</v>
      </c>
      <c r="E325" s="216" t="s">
        <v>222</v>
      </c>
      <c r="F325" s="216"/>
      <c r="G325" s="20" t="s">
        <v>182</v>
      </c>
      <c r="H325" s="19">
        <v>8.8999999999999996E-2</v>
      </c>
      <c r="I325" s="18">
        <v>32.71</v>
      </c>
      <c r="J325" s="18">
        <f t="shared" ref="J325:J326" si="41">TRUNC(I325*H325,2)</f>
        <v>2.91</v>
      </c>
    </row>
    <row r="326" spans="1:10" ht="51.95" customHeight="1" x14ac:dyDescent="0.2">
      <c r="A326" s="21" t="s">
        <v>203</v>
      </c>
      <c r="B326" s="22" t="s">
        <v>294</v>
      </c>
      <c r="C326" s="21" t="s">
        <v>20</v>
      </c>
      <c r="D326" s="21" t="s">
        <v>293</v>
      </c>
      <c r="E326" s="216" t="s">
        <v>229</v>
      </c>
      <c r="F326" s="216"/>
      <c r="G326" s="20" t="s">
        <v>243</v>
      </c>
      <c r="H326" s="19">
        <v>1.4999999999999999E-2</v>
      </c>
      <c r="I326" s="18">
        <v>4.08</v>
      </c>
      <c r="J326" s="18">
        <f t="shared" si="41"/>
        <v>0.06</v>
      </c>
    </row>
    <row r="327" spans="1:10" x14ac:dyDescent="0.2">
      <c r="A327" s="12"/>
      <c r="B327" s="12"/>
      <c r="C327" s="12"/>
      <c r="D327" s="12"/>
      <c r="E327" s="12"/>
      <c r="F327" s="11"/>
      <c r="G327" s="12"/>
      <c r="H327" s="11"/>
      <c r="I327" s="124" t="s">
        <v>181</v>
      </c>
      <c r="J327" s="11">
        <f>SUM(J325:J326)</f>
        <v>2.97</v>
      </c>
    </row>
    <row r="328" spans="1:10" ht="15" thickBot="1" x14ac:dyDescent="0.25">
      <c r="A328" s="12"/>
      <c r="B328" s="12"/>
      <c r="C328" s="12"/>
      <c r="D328" s="12"/>
      <c r="E328" s="12"/>
      <c r="F328" s="11"/>
      <c r="G328" s="12"/>
      <c r="H328" s="215"/>
      <c r="I328" s="215"/>
      <c r="J328" s="11"/>
    </row>
    <row r="329" spans="1:10" ht="0.95" customHeight="1" thickTop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ht="18" customHeight="1" x14ac:dyDescent="0.2">
      <c r="A330" s="30" t="s">
        <v>169</v>
      </c>
      <c r="B330" s="28" t="s">
        <v>1</v>
      </c>
      <c r="C330" s="30" t="s">
        <v>2</v>
      </c>
      <c r="D330" s="30" t="s">
        <v>3</v>
      </c>
      <c r="E330" s="212" t="s">
        <v>207</v>
      </c>
      <c r="F330" s="212"/>
      <c r="G330" s="29" t="s">
        <v>4</v>
      </c>
      <c r="H330" s="28" t="s">
        <v>5</v>
      </c>
      <c r="I330" s="28" t="s">
        <v>6</v>
      </c>
      <c r="J330" s="28" t="s">
        <v>8</v>
      </c>
    </row>
    <row r="331" spans="1:10" ht="26.1" customHeight="1" x14ac:dyDescent="0.2">
      <c r="A331" s="26" t="s">
        <v>206</v>
      </c>
      <c r="B331" s="27" t="s">
        <v>170</v>
      </c>
      <c r="C331" s="26" t="s">
        <v>20</v>
      </c>
      <c r="D331" s="26" t="s">
        <v>171</v>
      </c>
      <c r="E331" s="213" t="s">
        <v>200</v>
      </c>
      <c r="F331" s="213"/>
      <c r="G331" s="25" t="s">
        <v>172</v>
      </c>
      <c r="H331" s="24"/>
      <c r="I331" s="23"/>
      <c r="J331" s="23"/>
    </row>
    <row r="332" spans="1:10" ht="26.1" customHeight="1" x14ac:dyDescent="0.2">
      <c r="A332" s="21" t="s">
        <v>203</v>
      </c>
      <c r="B332" s="22" t="s">
        <v>308</v>
      </c>
      <c r="C332" s="21" t="s">
        <v>20</v>
      </c>
      <c r="D332" s="21" t="s">
        <v>307</v>
      </c>
      <c r="E332" s="216" t="s">
        <v>200</v>
      </c>
      <c r="F332" s="216"/>
      <c r="G332" s="20" t="s">
        <v>172</v>
      </c>
      <c r="H332" s="19">
        <v>1</v>
      </c>
      <c r="I332" s="18">
        <v>99.41</v>
      </c>
      <c r="J332" s="18">
        <f t="shared" ref="J332:J337" si="42">TRUNC(I332*H332,2)</f>
        <v>99.41</v>
      </c>
    </row>
    <row r="333" spans="1:10" ht="26.1" customHeight="1" x14ac:dyDescent="0.2">
      <c r="A333" s="16" t="s">
        <v>186</v>
      </c>
      <c r="B333" s="17" t="s">
        <v>359</v>
      </c>
      <c r="C333" s="16" t="s">
        <v>20</v>
      </c>
      <c r="D333" s="16" t="s">
        <v>358</v>
      </c>
      <c r="E333" s="214" t="s">
        <v>187</v>
      </c>
      <c r="F333" s="214"/>
      <c r="G333" s="15" t="s">
        <v>172</v>
      </c>
      <c r="H333" s="14">
        <v>1</v>
      </c>
      <c r="I333" s="13">
        <v>241.99</v>
      </c>
      <c r="J333" s="13">
        <f t="shared" si="42"/>
        <v>241.99</v>
      </c>
    </row>
    <row r="334" spans="1:10" ht="26.1" customHeight="1" x14ac:dyDescent="0.2">
      <c r="A334" s="16" t="s">
        <v>186</v>
      </c>
      <c r="B334" s="17" t="s">
        <v>357</v>
      </c>
      <c r="C334" s="16" t="s">
        <v>20</v>
      </c>
      <c r="D334" s="16" t="s">
        <v>356</v>
      </c>
      <c r="E334" s="214" t="s">
        <v>187</v>
      </c>
      <c r="F334" s="214"/>
      <c r="G334" s="15" t="s">
        <v>172</v>
      </c>
      <c r="H334" s="14">
        <v>1</v>
      </c>
      <c r="I334" s="13">
        <v>15.46</v>
      </c>
      <c r="J334" s="13">
        <f t="shared" si="42"/>
        <v>15.46</v>
      </c>
    </row>
    <row r="335" spans="1:10" ht="26.1" customHeight="1" x14ac:dyDescent="0.2">
      <c r="A335" s="16" t="s">
        <v>186</v>
      </c>
      <c r="B335" s="17" t="s">
        <v>355</v>
      </c>
      <c r="C335" s="16" t="s">
        <v>20</v>
      </c>
      <c r="D335" s="16" t="s">
        <v>354</v>
      </c>
      <c r="E335" s="214" t="s">
        <v>187</v>
      </c>
      <c r="F335" s="214"/>
      <c r="G335" s="15" t="s">
        <v>172</v>
      </c>
      <c r="H335" s="14">
        <v>1</v>
      </c>
      <c r="I335" s="13">
        <v>15.46</v>
      </c>
      <c r="J335" s="13">
        <f t="shared" si="42"/>
        <v>15.46</v>
      </c>
    </row>
    <row r="336" spans="1:10" ht="24" customHeight="1" x14ac:dyDescent="0.2">
      <c r="A336" s="16" t="s">
        <v>186</v>
      </c>
      <c r="B336" s="17" t="s">
        <v>306</v>
      </c>
      <c r="C336" s="16" t="s">
        <v>20</v>
      </c>
      <c r="D336" s="16" t="s">
        <v>305</v>
      </c>
      <c r="E336" s="214" t="s">
        <v>183</v>
      </c>
      <c r="F336" s="214"/>
      <c r="G336" s="15" t="s">
        <v>172</v>
      </c>
      <c r="H336" s="14">
        <v>1</v>
      </c>
      <c r="I336" s="13">
        <v>6224.81</v>
      </c>
      <c r="J336" s="13">
        <f t="shared" si="42"/>
        <v>6224.81</v>
      </c>
    </row>
    <row r="337" spans="1:10" ht="26.1" customHeight="1" x14ac:dyDescent="0.2">
      <c r="A337" s="16" t="s">
        <v>186</v>
      </c>
      <c r="B337" s="17" t="s">
        <v>353</v>
      </c>
      <c r="C337" s="16" t="s">
        <v>20</v>
      </c>
      <c r="D337" s="16" t="s">
        <v>352</v>
      </c>
      <c r="E337" s="214" t="s">
        <v>187</v>
      </c>
      <c r="F337" s="214"/>
      <c r="G337" s="15" t="s">
        <v>172</v>
      </c>
      <c r="H337" s="14">
        <v>1</v>
      </c>
      <c r="I337" s="13">
        <v>270.51</v>
      </c>
      <c r="J337" s="13">
        <f t="shared" si="42"/>
        <v>270.51</v>
      </c>
    </row>
    <row r="338" spans="1:10" x14ac:dyDescent="0.2">
      <c r="A338" s="12"/>
      <c r="B338" s="12"/>
      <c r="C338" s="12"/>
      <c r="D338" s="12"/>
      <c r="E338" s="12"/>
      <c r="F338" s="11"/>
      <c r="G338" s="12"/>
      <c r="H338" s="11"/>
      <c r="I338" s="124" t="s">
        <v>181</v>
      </c>
      <c r="J338" s="11">
        <f>SUM(J332:J337)</f>
        <v>6867.64</v>
      </c>
    </row>
    <row r="339" spans="1:10" ht="15" thickBot="1" x14ac:dyDescent="0.25">
      <c r="A339" s="12"/>
      <c r="B339" s="12"/>
      <c r="C339" s="12"/>
      <c r="D339" s="12"/>
      <c r="E339" s="12"/>
      <c r="F339" s="11"/>
      <c r="G339" s="12"/>
      <c r="H339" s="215"/>
      <c r="I339" s="215"/>
      <c r="J339" s="11"/>
    </row>
    <row r="340" spans="1:10" ht="0.95" customHeight="1" thickTop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ht="18" customHeight="1" x14ac:dyDescent="0.2">
      <c r="A341" s="30" t="s">
        <v>175</v>
      </c>
      <c r="B341" s="28" t="s">
        <v>1</v>
      </c>
      <c r="C341" s="30" t="s">
        <v>2</v>
      </c>
      <c r="D341" s="30" t="s">
        <v>3</v>
      </c>
      <c r="E341" s="212" t="s">
        <v>207</v>
      </c>
      <c r="F341" s="212"/>
      <c r="G341" s="29" t="s">
        <v>4</v>
      </c>
      <c r="H341" s="28" t="s">
        <v>5</v>
      </c>
      <c r="I341" s="28" t="s">
        <v>6</v>
      </c>
      <c r="J341" s="28" t="s">
        <v>8</v>
      </c>
    </row>
    <row r="342" spans="1:10" ht="65.099999999999994" customHeight="1" x14ac:dyDescent="0.2">
      <c r="A342" s="26" t="s">
        <v>206</v>
      </c>
      <c r="B342" s="27" t="s">
        <v>176</v>
      </c>
      <c r="C342" s="26" t="s">
        <v>15</v>
      </c>
      <c r="D342" s="26" t="s">
        <v>177</v>
      </c>
      <c r="E342" s="213" t="s">
        <v>222</v>
      </c>
      <c r="F342" s="213"/>
      <c r="G342" s="25" t="s">
        <v>178</v>
      </c>
      <c r="H342" s="24"/>
      <c r="I342" s="23"/>
      <c r="J342" s="23"/>
    </row>
    <row r="343" spans="1:10" ht="24" customHeight="1" x14ac:dyDescent="0.2">
      <c r="A343" s="21" t="s">
        <v>203</v>
      </c>
      <c r="B343" s="22" t="s">
        <v>209</v>
      </c>
      <c r="C343" s="21" t="s">
        <v>20</v>
      </c>
      <c r="D343" s="21" t="s">
        <v>208</v>
      </c>
      <c r="E343" s="216" t="s">
        <v>200</v>
      </c>
      <c r="F343" s="216"/>
      <c r="G343" s="20" t="s">
        <v>182</v>
      </c>
      <c r="H343" s="19">
        <v>0.63</v>
      </c>
      <c r="I343" s="18">
        <v>25.19</v>
      </c>
      <c r="J343" s="18">
        <f t="shared" ref="J343:J344" si="43">TRUNC(I343*H343,2)</f>
        <v>15.86</v>
      </c>
    </row>
    <row r="344" spans="1:10" ht="26.1" customHeight="1" x14ac:dyDescent="0.2">
      <c r="A344" s="16" t="s">
        <v>186</v>
      </c>
      <c r="B344" s="17" t="s">
        <v>351</v>
      </c>
      <c r="C344" s="16" t="s">
        <v>350</v>
      </c>
      <c r="D344" s="16" t="s">
        <v>349</v>
      </c>
      <c r="E344" s="214" t="s">
        <v>187</v>
      </c>
      <c r="F344" s="214"/>
      <c r="G344" s="15" t="s">
        <v>178</v>
      </c>
      <c r="H344" s="14">
        <v>1</v>
      </c>
      <c r="I344" s="13">
        <v>74</v>
      </c>
      <c r="J344" s="13">
        <f t="shared" si="43"/>
        <v>74</v>
      </c>
    </row>
    <row r="345" spans="1:10" x14ac:dyDescent="0.2">
      <c r="A345" s="12"/>
      <c r="B345" s="12"/>
      <c r="C345" s="12"/>
      <c r="D345" s="12"/>
      <c r="E345" s="12"/>
      <c r="F345" s="11"/>
      <c r="G345" s="12"/>
      <c r="H345" s="11"/>
      <c r="I345" s="124" t="s">
        <v>181</v>
      </c>
      <c r="J345" s="11">
        <f>SUM(J343:J344)</f>
        <v>89.86</v>
      </c>
    </row>
    <row r="346" spans="1:10" ht="15" thickBot="1" x14ac:dyDescent="0.25">
      <c r="A346" s="12"/>
      <c r="B346" s="12"/>
      <c r="C346" s="12"/>
      <c r="D346" s="12"/>
      <c r="E346" s="12"/>
      <c r="F346" s="11"/>
      <c r="G346" s="12"/>
      <c r="H346" s="215"/>
      <c r="I346" s="215"/>
      <c r="J346" s="11"/>
    </row>
    <row r="347" spans="1:10" ht="0.95" customHeight="1" thickTop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ht="50.1" customHeight="1" x14ac:dyDescent="0.25">
      <c r="A348" s="209" t="s">
        <v>348</v>
      </c>
      <c r="B348" s="159"/>
      <c r="C348" s="159"/>
      <c r="D348" s="159"/>
      <c r="E348" s="159"/>
      <c r="F348" s="159"/>
      <c r="G348" s="159"/>
      <c r="H348" s="159"/>
      <c r="I348" s="159"/>
      <c r="J348" s="159"/>
    </row>
    <row r="349" spans="1:10" ht="18" customHeight="1" x14ac:dyDescent="0.2">
      <c r="A349" s="30"/>
      <c r="B349" s="28" t="s">
        <v>1</v>
      </c>
      <c r="C349" s="30" t="s">
        <v>2</v>
      </c>
      <c r="D349" s="30" t="s">
        <v>3</v>
      </c>
      <c r="E349" s="212" t="s">
        <v>207</v>
      </c>
      <c r="F349" s="212"/>
      <c r="G349" s="29" t="s">
        <v>4</v>
      </c>
      <c r="H349" s="28" t="s">
        <v>5</v>
      </c>
      <c r="I349" s="28" t="s">
        <v>6</v>
      </c>
      <c r="J349" s="28" t="s">
        <v>8</v>
      </c>
    </row>
    <row r="350" spans="1:10" ht="26.1" customHeight="1" x14ac:dyDescent="0.2">
      <c r="A350" s="26" t="s">
        <v>206</v>
      </c>
      <c r="B350" s="27" t="s">
        <v>347</v>
      </c>
      <c r="C350" s="26" t="s">
        <v>20</v>
      </c>
      <c r="D350" s="26" t="s">
        <v>346</v>
      </c>
      <c r="E350" s="213" t="s">
        <v>222</v>
      </c>
      <c r="F350" s="213"/>
      <c r="G350" s="25" t="s">
        <v>182</v>
      </c>
      <c r="H350" s="24"/>
      <c r="I350" s="23"/>
      <c r="J350" s="23"/>
    </row>
    <row r="351" spans="1:10" ht="26.1" customHeight="1" x14ac:dyDescent="0.2">
      <c r="A351" s="21" t="s">
        <v>203</v>
      </c>
      <c r="B351" s="22" t="s">
        <v>320</v>
      </c>
      <c r="C351" s="21" t="s">
        <v>20</v>
      </c>
      <c r="D351" s="21" t="s">
        <v>319</v>
      </c>
      <c r="E351" s="216" t="s">
        <v>222</v>
      </c>
      <c r="F351" s="216"/>
      <c r="G351" s="20" t="s">
        <v>182</v>
      </c>
      <c r="H351" s="19">
        <v>1</v>
      </c>
      <c r="I351" s="18">
        <v>0.25</v>
      </c>
      <c r="J351" s="18">
        <f t="shared" ref="J351:J358" si="44">TRUNC(I351*H351,2)</f>
        <v>0.25</v>
      </c>
    </row>
    <row r="352" spans="1:10" ht="26.1" customHeight="1" x14ac:dyDescent="0.2">
      <c r="A352" s="16" t="s">
        <v>186</v>
      </c>
      <c r="B352" s="17" t="s">
        <v>191</v>
      </c>
      <c r="C352" s="16" t="s">
        <v>20</v>
      </c>
      <c r="D352" s="16" t="s">
        <v>190</v>
      </c>
      <c r="E352" s="214" t="s">
        <v>187</v>
      </c>
      <c r="F352" s="214"/>
      <c r="G352" s="15" t="s">
        <v>182</v>
      </c>
      <c r="H352" s="14">
        <v>1</v>
      </c>
      <c r="I352" s="13">
        <v>0.71</v>
      </c>
      <c r="J352" s="13">
        <f t="shared" si="44"/>
        <v>0.71</v>
      </c>
    </row>
    <row r="353" spans="1:10" ht="26.1" customHeight="1" x14ac:dyDescent="0.2">
      <c r="A353" s="16" t="s">
        <v>186</v>
      </c>
      <c r="B353" s="17" t="s">
        <v>193</v>
      </c>
      <c r="C353" s="16" t="s">
        <v>20</v>
      </c>
      <c r="D353" s="16" t="s">
        <v>192</v>
      </c>
      <c r="E353" s="214" t="s">
        <v>187</v>
      </c>
      <c r="F353" s="214"/>
      <c r="G353" s="15" t="s">
        <v>182</v>
      </c>
      <c r="H353" s="14">
        <v>1</v>
      </c>
      <c r="I353" s="13">
        <v>0.08</v>
      </c>
      <c r="J353" s="13">
        <f t="shared" si="44"/>
        <v>0.08</v>
      </c>
    </row>
    <row r="354" spans="1:10" ht="26.1" customHeight="1" x14ac:dyDescent="0.2">
      <c r="A354" s="16" t="s">
        <v>186</v>
      </c>
      <c r="B354" s="17" t="s">
        <v>189</v>
      </c>
      <c r="C354" s="16" t="s">
        <v>20</v>
      </c>
      <c r="D354" s="16" t="s">
        <v>188</v>
      </c>
      <c r="E354" s="214" t="s">
        <v>187</v>
      </c>
      <c r="F354" s="214"/>
      <c r="G354" s="15" t="s">
        <v>182</v>
      </c>
      <c r="H354" s="14">
        <v>1</v>
      </c>
      <c r="I354" s="13">
        <v>5.59</v>
      </c>
      <c r="J354" s="13">
        <f t="shared" si="44"/>
        <v>5.59</v>
      </c>
    </row>
    <row r="355" spans="1:10" ht="26.1" customHeight="1" x14ac:dyDescent="0.2">
      <c r="A355" s="16" t="s">
        <v>186</v>
      </c>
      <c r="B355" s="17" t="s">
        <v>197</v>
      </c>
      <c r="C355" s="16" t="s">
        <v>20</v>
      </c>
      <c r="D355" s="16" t="s">
        <v>196</v>
      </c>
      <c r="E355" s="214" t="s">
        <v>187</v>
      </c>
      <c r="F355" s="214"/>
      <c r="G355" s="15" t="s">
        <v>182</v>
      </c>
      <c r="H355" s="14">
        <v>1</v>
      </c>
      <c r="I355" s="13">
        <v>1.43</v>
      </c>
      <c r="J355" s="13">
        <f t="shared" si="44"/>
        <v>1.43</v>
      </c>
    </row>
    <row r="356" spans="1:10" ht="26.1" customHeight="1" x14ac:dyDescent="0.2">
      <c r="A356" s="16" t="s">
        <v>186</v>
      </c>
      <c r="B356" s="17" t="s">
        <v>322</v>
      </c>
      <c r="C356" s="16" t="s">
        <v>20</v>
      </c>
      <c r="D356" s="16" t="s">
        <v>321</v>
      </c>
      <c r="E356" s="214" t="s">
        <v>284</v>
      </c>
      <c r="F356" s="214"/>
      <c r="G356" s="15" t="s">
        <v>182</v>
      </c>
      <c r="H356" s="14">
        <v>1</v>
      </c>
      <c r="I356" s="13">
        <v>0.44</v>
      </c>
      <c r="J356" s="13">
        <f t="shared" si="44"/>
        <v>0.44</v>
      </c>
    </row>
    <row r="357" spans="1:10" ht="24" customHeight="1" x14ac:dyDescent="0.2">
      <c r="A357" s="16" t="s">
        <v>186</v>
      </c>
      <c r="B357" s="17" t="s">
        <v>318</v>
      </c>
      <c r="C357" s="16" t="s">
        <v>20</v>
      </c>
      <c r="D357" s="16" t="s">
        <v>317</v>
      </c>
      <c r="E357" s="214" t="s">
        <v>183</v>
      </c>
      <c r="F357" s="214"/>
      <c r="G357" s="15" t="s">
        <v>182</v>
      </c>
      <c r="H357" s="14">
        <v>1</v>
      </c>
      <c r="I357" s="13">
        <v>17.11</v>
      </c>
      <c r="J357" s="13">
        <f t="shared" si="44"/>
        <v>17.11</v>
      </c>
    </row>
    <row r="358" spans="1:10" ht="26.1" customHeight="1" x14ac:dyDescent="0.2">
      <c r="A358" s="16" t="s">
        <v>186</v>
      </c>
      <c r="B358" s="17" t="s">
        <v>324</v>
      </c>
      <c r="C358" s="16" t="s">
        <v>20</v>
      </c>
      <c r="D358" s="16" t="s">
        <v>323</v>
      </c>
      <c r="E358" s="214" t="s">
        <v>284</v>
      </c>
      <c r="F358" s="214"/>
      <c r="G358" s="15" t="s">
        <v>182</v>
      </c>
      <c r="H358" s="14">
        <v>1</v>
      </c>
      <c r="I358" s="13">
        <v>1.43</v>
      </c>
      <c r="J358" s="13">
        <f t="shared" si="44"/>
        <v>1.43</v>
      </c>
    </row>
    <row r="359" spans="1:10" x14ac:dyDescent="0.2">
      <c r="A359" s="12"/>
      <c r="B359" s="12"/>
      <c r="C359" s="12"/>
      <c r="D359" s="12"/>
      <c r="E359" s="12"/>
      <c r="F359" s="11"/>
      <c r="G359" s="12"/>
      <c r="H359" s="11"/>
      <c r="I359" s="124" t="s">
        <v>181</v>
      </c>
      <c r="J359" s="11">
        <f>SUM(J351:J358)</f>
        <v>27.04</v>
      </c>
    </row>
    <row r="360" spans="1:10" ht="15" thickBot="1" x14ac:dyDescent="0.25">
      <c r="A360" s="12"/>
      <c r="B360" s="12"/>
      <c r="C360" s="12"/>
      <c r="D360" s="12"/>
      <c r="E360" s="12"/>
      <c r="F360" s="11"/>
      <c r="G360" s="12"/>
      <c r="H360" s="215"/>
      <c r="I360" s="215"/>
      <c r="J360" s="11"/>
    </row>
    <row r="361" spans="1:10" ht="0.95" customHeight="1" thickTop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ht="18" customHeight="1" x14ac:dyDescent="0.2">
      <c r="A362" s="30"/>
      <c r="B362" s="28" t="s">
        <v>1</v>
      </c>
      <c r="C362" s="30" t="s">
        <v>2</v>
      </c>
      <c r="D362" s="30" t="s">
        <v>3</v>
      </c>
      <c r="E362" s="212" t="s">
        <v>207</v>
      </c>
      <c r="F362" s="212"/>
      <c r="G362" s="29" t="s">
        <v>4</v>
      </c>
      <c r="H362" s="28" t="s">
        <v>5</v>
      </c>
      <c r="I362" s="28" t="s">
        <v>6</v>
      </c>
      <c r="J362" s="28" t="s">
        <v>8</v>
      </c>
    </row>
    <row r="363" spans="1:10" ht="26.1" customHeight="1" x14ac:dyDescent="0.2">
      <c r="A363" s="26" t="s">
        <v>206</v>
      </c>
      <c r="B363" s="27" t="s">
        <v>345</v>
      </c>
      <c r="C363" s="26" t="s">
        <v>20</v>
      </c>
      <c r="D363" s="26" t="s">
        <v>344</v>
      </c>
      <c r="E363" s="213" t="s">
        <v>200</v>
      </c>
      <c r="F363" s="213"/>
      <c r="G363" s="25" t="s">
        <v>182</v>
      </c>
      <c r="H363" s="24"/>
      <c r="I363" s="23"/>
      <c r="J363" s="23"/>
    </row>
    <row r="364" spans="1:10" ht="26.1" customHeight="1" x14ac:dyDescent="0.2">
      <c r="A364" s="21" t="s">
        <v>203</v>
      </c>
      <c r="B364" s="22" t="s">
        <v>316</v>
      </c>
      <c r="C364" s="21" t="s">
        <v>20</v>
      </c>
      <c r="D364" s="21" t="s">
        <v>315</v>
      </c>
      <c r="E364" s="216" t="s">
        <v>200</v>
      </c>
      <c r="F364" s="216"/>
      <c r="G364" s="20" t="s">
        <v>182</v>
      </c>
      <c r="H364" s="19">
        <v>1</v>
      </c>
      <c r="I364" s="18">
        <v>0.19</v>
      </c>
      <c r="J364" s="18">
        <f t="shared" ref="J364" si="45">TRUNC(I364*H364,2)</f>
        <v>0.19</v>
      </c>
    </row>
    <row r="365" spans="1:10" ht="26.1" customHeight="1" x14ac:dyDescent="0.2">
      <c r="A365" s="16" t="s">
        <v>186</v>
      </c>
      <c r="B365" s="17" t="s">
        <v>271</v>
      </c>
      <c r="C365" s="16" t="s">
        <v>20</v>
      </c>
      <c r="D365" s="16" t="s">
        <v>270</v>
      </c>
      <c r="E365" s="214" t="s">
        <v>187</v>
      </c>
      <c r="F365" s="214"/>
      <c r="G365" s="15" t="s">
        <v>182</v>
      </c>
      <c r="H365" s="14">
        <v>1</v>
      </c>
      <c r="I365" s="13">
        <v>0.89</v>
      </c>
      <c r="J365" s="13">
        <f t="shared" ref="J365:J371" si="46">TRUNC(I365*H365,2)</f>
        <v>0.89</v>
      </c>
    </row>
    <row r="366" spans="1:10" ht="26.1" customHeight="1" x14ac:dyDescent="0.2">
      <c r="A366" s="16" t="s">
        <v>186</v>
      </c>
      <c r="B366" s="17" t="s">
        <v>191</v>
      </c>
      <c r="C366" s="16" t="s">
        <v>20</v>
      </c>
      <c r="D366" s="16" t="s">
        <v>190</v>
      </c>
      <c r="E366" s="214" t="s">
        <v>187</v>
      </c>
      <c r="F366" s="214"/>
      <c r="G366" s="15" t="s">
        <v>182</v>
      </c>
      <c r="H366" s="14">
        <v>1</v>
      </c>
      <c r="I366" s="13">
        <v>0.71</v>
      </c>
      <c r="J366" s="13">
        <f t="shared" si="46"/>
        <v>0.71</v>
      </c>
    </row>
    <row r="367" spans="1:10" ht="26.1" customHeight="1" x14ac:dyDescent="0.2">
      <c r="A367" s="16" t="s">
        <v>186</v>
      </c>
      <c r="B367" s="17" t="s">
        <v>269</v>
      </c>
      <c r="C367" s="16" t="s">
        <v>20</v>
      </c>
      <c r="D367" s="16" t="s">
        <v>268</v>
      </c>
      <c r="E367" s="214" t="s">
        <v>187</v>
      </c>
      <c r="F367" s="214"/>
      <c r="G367" s="15" t="s">
        <v>182</v>
      </c>
      <c r="H367" s="14">
        <v>1</v>
      </c>
      <c r="I367" s="13">
        <v>0.01</v>
      </c>
      <c r="J367" s="13">
        <f t="shared" si="46"/>
        <v>0.01</v>
      </c>
    </row>
    <row r="368" spans="1:10" ht="26.1" customHeight="1" x14ac:dyDescent="0.2">
      <c r="A368" s="16" t="s">
        <v>186</v>
      </c>
      <c r="B368" s="17" t="s">
        <v>189</v>
      </c>
      <c r="C368" s="16" t="s">
        <v>20</v>
      </c>
      <c r="D368" s="16" t="s">
        <v>188</v>
      </c>
      <c r="E368" s="214" t="s">
        <v>187</v>
      </c>
      <c r="F368" s="214"/>
      <c r="G368" s="15" t="s">
        <v>182</v>
      </c>
      <c r="H368" s="14">
        <v>1</v>
      </c>
      <c r="I368" s="13">
        <v>5.59</v>
      </c>
      <c r="J368" s="13">
        <f t="shared" si="46"/>
        <v>5.59</v>
      </c>
    </row>
    <row r="369" spans="1:10" ht="24" customHeight="1" x14ac:dyDescent="0.2">
      <c r="A369" s="16" t="s">
        <v>186</v>
      </c>
      <c r="B369" s="17" t="s">
        <v>314</v>
      </c>
      <c r="C369" s="16" t="s">
        <v>20</v>
      </c>
      <c r="D369" s="16" t="s">
        <v>313</v>
      </c>
      <c r="E369" s="214" t="s">
        <v>183</v>
      </c>
      <c r="F369" s="214"/>
      <c r="G369" s="15" t="s">
        <v>182</v>
      </c>
      <c r="H369" s="14">
        <v>1</v>
      </c>
      <c r="I369" s="13">
        <v>17.11</v>
      </c>
      <c r="J369" s="13">
        <f t="shared" si="46"/>
        <v>17.11</v>
      </c>
    </row>
    <row r="370" spans="1:10" ht="26.1" customHeight="1" x14ac:dyDescent="0.2">
      <c r="A370" s="16" t="s">
        <v>186</v>
      </c>
      <c r="B370" s="17" t="s">
        <v>193</v>
      </c>
      <c r="C370" s="16" t="s">
        <v>20</v>
      </c>
      <c r="D370" s="16" t="s">
        <v>192</v>
      </c>
      <c r="E370" s="214" t="s">
        <v>187</v>
      </c>
      <c r="F370" s="214"/>
      <c r="G370" s="15" t="s">
        <v>182</v>
      </c>
      <c r="H370" s="14">
        <v>1</v>
      </c>
      <c r="I370" s="13">
        <v>0.08</v>
      </c>
      <c r="J370" s="13">
        <f t="shared" si="46"/>
        <v>0.08</v>
      </c>
    </row>
    <row r="371" spans="1:10" ht="26.1" customHeight="1" x14ac:dyDescent="0.2">
      <c r="A371" s="16" t="s">
        <v>186</v>
      </c>
      <c r="B371" s="17" t="s">
        <v>197</v>
      </c>
      <c r="C371" s="16" t="s">
        <v>20</v>
      </c>
      <c r="D371" s="16" t="s">
        <v>196</v>
      </c>
      <c r="E371" s="214" t="s">
        <v>187</v>
      </c>
      <c r="F371" s="214"/>
      <c r="G371" s="15" t="s">
        <v>182</v>
      </c>
      <c r="H371" s="14">
        <v>1</v>
      </c>
      <c r="I371" s="13">
        <v>1.43</v>
      </c>
      <c r="J371" s="13">
        <f t="shared" si="46"/>
        <v>1.43</v>
      </c>
    </row>
    <row r="372" spans="1:10" x14ac:dyDescent="0.2">
      <c r="A372" s="12"/>
      <c r="B372" s="12"/>
      <c r="C372" s="12"/>
      <c r="D372" s="12"/>
      <c r="E372" s="12"/>
      <c r="F372" s="11"/>
      <c r="G372" s="12"/>
      <c r="H372" s="11"/>
      <c r="I372" s="124" t="s">
        <v>181</v>
      </c>
      <c r="J372" s="11">
        <f>SUM(J364:J371)</f>
        <v>26.009999999999998</v>
      </c>
    </row>
    <row r="373" spans="1:10" ht="15" thickBot="1" x14ac:dyDescent="0.25">
      <c r="A373" s="12"/>
      <c r="B373" s="12"/>
      <c r="C373" s="12"/>
      <c r="D373" s="12"/>
      <c r="E373" s="12"/>
      <c r="F373" s="11"/>
      <c r="G373" s="12"/>
      <c r="H373" s="215"/>
      <c r="I373" s="215"/>
      <c r="J373" s="11"/>
    </row>
    <row r="374" spans="1:10" ht="0.95" customHeight="1" thickTop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ht="18" customHeight="1" x14ac:dyDescent="0.2">
      <c r="A375" s="30"/>
      <c r="B375" s="28" t="s">
        <v>1</v>
      </c>
      <c r="C375" s="30" t="s">
        <v>2</v>
      </c>
      <c r="D375" s="30" t="s">
        <v>3</v>
      </c>
      <c r="E375" s="212" t="s">
        <v>207</v>
      </c>
      <c r="F375" s="212"/>
      <c r="G375" s="29" t="s">
        <v>4</v>
      </c>
      <c r="H375" s="28" t="s">
        <v>5</v>
      </c>
      <c r="I375" s="28" t="s">
        <v>6</v>
      </c>
      <c r="J375" s="28" t="s">
        <v>8</v>
      </c>
    </row>
    <row r="376" spans="1:10" ht="51.95" customHeight="1" x14ac:dyDescent="0.2">
      <c r="A376" s="26" t="s">
        <v>206</v>
      </c>
      <c r="B376" s="27" t="s">
        <v>343</v>
      </c>
      <c r="C376" s="26" t="s">
        <v>20</v>
      </c>
      <c r="D376" s="26" t="s">
        <v>342</v>
      </c>
      <c r="E376" s="213" t="s">
        <v>335</v>
      </c>
      <c r="F376" s="213"/>
      <c r="G376" s="25" t="s">
        <v>178</v>
      </c>
      <c r="H376" s="24"/>
      <c r="I376" s="23"/>
      <c r="J376" s="23"/>
    </row>
    <row r="377" spans="1:10" ht="24" customHeight="1" x14ac:dyDescent="0.2">
      <c r="A377" s="21" t="s">
        <v>203</v>
      </c>
      <c r="B377" s="22" t="s">
        <v>209</v>
      </c>
      <c r="C377" s="21" t="s">
        <v>20</v>
      </c>
      <c r="D377" s="21" t="s">
        <v>208</v>
      </c>
      <c r="E377" s="216" t="s">
        <v>200</v>
      </c>
      <c r="F377" s="216"/>
      <c r="G377" s="20" t="s">
        <v>182</v>
      </c>
      <c r="H377" s="19">
        <v>11.1</v>
      </c>
      <c r="I377" s="18">
        <v>25.19</v>
      </c>
      <c r="J377" s="18">
        <f t="shared" ref="J377" si="47">TRUNC(I377*H377,2)</f>
        <v>279.60000000000002</v>
      </c>
    </row>
    <row r="378" spans="1:10" ht="24" customHeight="1" x14ac:dyDescent="0.2">
      <c r="A378" s="16" t="s">
        <v>186</v>
      </c>
      <c r="B378" s="17" t="s">
        <v>341</v>
      </c>
      <c r="C378" s="16" t="s">
        <v>20</v>
      </c>
      <c r="D378" s="16" t="s">
        <v>340</v>
      </c>
      <c r="E378" s="214" t="s">
        <v>187</v>
      </c>
      <c r="F378" s="214"/>
      <c r="G378" s="15" t="s">
        <v>327</v>
      </c>
      <c r="H378" s="14">
        <v>171.13</v>
      </c>
      <c r="I378" s="13">
        <v>1.1399999999999999</v>
      </c>
      <c r="J378" s="13">
        <f>TRUNC(I378*H378,2)</f>
        <v>195.08</v>
      </c>
    </row>
    <row r="379" spans="1:10" ht="26.1" customHeight="1" x14ac:dyDescent="0.2">
      <c r="A379" s="16" t="s">
        <v>186</v>
      </c>
      <c r="B379" s="17" t="s">
        <v>339</v>
      </c>
      <c r="C379" s="16" t="s">
        <v>20</v>
      </c>
      <c r="D379" s="16" t="s">
        <v>338</v>
      </c>
      <c r="E379" s="214" t="s">
        <v>187</v>
      </c>
      <c r="F379" s="214"/>
      <c r="G379" s="15" t="s">
        <v>178</v>
      </c>
      <c r="H379" s="14">
        <v>1.1399999999999999</v>
      </c>
      <c r="I379" s="13">
        <v>87.5</v>
      </c>
      <c r="J379" s="13">
        <f t="shared" ref="J379:J380" si="48">TRUNC(I379*H379,2)</f>
        <v>99.75</v>
      </c>
    </row>
    <row r="380" spans="1:10" ht="24" customHeight="1" x14ac:dyDescent="0.2">
      <c r="A380" s="16" t="s">
        <v>186</v>
      </c>
      <c r="B380" s="17" t="s">
        <v>329</v>
      </c>
      <c r="C380" s="16" t="s">
        <v>20</v>
      </c>
      <c r="D380" s="16" t="s">
        <v>328</v>
      </c>
      <c r="E380" s="214" t="s">
        <v>187</v>
      </c>
      <c r="F380" s="214"/>
      <c r="G380" s="15" t="s">
        <v>327</v>
      </c>
      <c r="H380" s="14">
        <v>192.52</v>
      </c>
      <c r="I380" s="13">
        <v>0.64</v>
      </c>
      <c r="J380" s="13">
        <f t="shared" si="48"/>
        <v>123.21</v>
      </c>
    </row>
    <row r="381" spans="1:10" x14ac:dyDescent="0.2">
      <c r="A381" s="12"/>
      <c r="B381" s="12"/>
      <c r="C381" s="12"/>
      <c r="D381" s="12"/>
      <c r="E381" s="12"/>
      <c r="F381" s="11"/>
      <c r="G381" s="12"/>
      <c r="H381" s="11"/>
      <c r="I381" s="124" t="s">
        <v>181</v>
      </c>
      <c r="J381" s="11">
        <f>SUM(J377:J380)</f>
        <v>697.6400000000001</v>
      </c>
    </row>
    <row r="382" spans="1:10" ht="15" thickBot="1" x14ac:dyDescent="0.25">
      <c r="A382" s="12"/>
      <c r="B382" s="12"/>
      <c r="C382" s="12"/>
      <c r="D382" s="12"/>
      <c r="E382" s="12"/>
      <c r="F382" s="11"/>
      <c r="G382" s="12"/>
      <c r="H382" s="215"/>
      <c r="I382" s="215"/>
      <c r="J382" s="11"/>
    </row>
    <row r="383" spans="1:10" ht="0.95" customHeight="1" thickTop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ht="18" customHeight="1" x14ac:dyDescent="0.2">
      <c r="A384" s="30"/>
      <c r="B384" s="28" t="s">
        <v>1</v>
      </c>
      <c r="C384" s="30" t="s">
        <v>2</v>
      </c>
      <c r="D384" s="30" t="s">
        <v>3</v>
      </c>
      <c r="E384" s="212" t="s">
        <v>207</v>
      </c>
      <c r="F384" s="212"/>
      <c r="G384" s="29" t="s">
        <v>4</v>
      </c>
      <c r="H384" s="28" t="s">
        <v>5</v>
      </c>
      <c r="I384" s="28" t="s">
        <v>6</v>
      </c>
      <c r="J384" s="28" t="s">
        <v>8</v>
      </c>
    </row>
    <row r="385" spans="1:10" ht="39" customHeight="1" x14ac:dyDescent="0.2">
      <c r="A385" s="26" t="s">
        <v>206</v>
      </c>
      <c r="B385" s="27" t="s">
        <v>337</v>
      </c>
      <c r="C385" s="26" t="s">
        <v>20</v>
      </c>
      <c r="D385" s="26" t="s">
        <v>336</v>
      </c>
      <c r="E385" s="213" t="s">
        <v>335</v>
      </c>
      <c r="F385" s="213"/>
      <c r="G385" s="25" t="s">
        <v>178</v>
      </c>
      <c r="H385" s="24"/>
      <c r="I385" s="23"/>
      <c r="J385" s="23"/>
    </row>
    <row r="386" spans="1:10" ht="24" customHeight="1" x14ac:dyDescent="0.2">
      <c r="A386" s="21" t="s">
        <v>203</v>
      </c>
      <c r="B386" s="22" t="s">
        <v>209</v>
      </c>
      <c r="C386" s="21" t="s">
        <v>20</v>
      </c>
      <c r="D386" s="21" t="s">
        <v>208</v>
      </c>
      <c r="E386" s="216" t="s">
        <v>200</v>
      </c>
      <c r="F386" s="216"/>
      <c r="G386" s="20" t="s">
        <v>182</v>
      </c>
      <c r="H386" s="19">
        <v>10.51</v>
      </c>
      <c r="I386" s="18">
        <v>25.19</v>
      </c>
      <c r="J386" s="18">
        <f t="shared" ref="J386" si="49">TRUNC(I386*H386,2)</f>
        <v>264.74</v>
      </c>
    </row>
    <row r="387" spans="1:10" ht="26.1" customHeight="1" x14ac:dyDescent="0.2">
      <c r="A387" s="16" t="s">
        <v>186</v>
      </c>
      <c r="B387" s="17" t="s">
        <v>334</v>
      </c>
      <c r="C387" s="16" t="s">
        <v>20</v>
      </c>
      <c r="D387" s="16" t="s">
        <v>333</v>
      </c>
      <c r="E387" s="214" t="s">
        <v>187</v>
      </c>
      <c r="F387" s="214"/>
      <c r="G387" s="15" t="s">
        <v>332</v>
      </c>
      <c r="H387" s="14">
        <v>189.07</v>
      </c>
      <c r="I387" s="13">
        <v>14.39</v>
      </c>
      <c r="J387" s="13">
        <f>TRUNC(I387*H387,2)</f>
        <v>2720.71</v>
      </c>
    </row>
    <row r="388" spans="1:10" ht="26.1" customHeight="1" x14ac:dyDescent="0.2">
      <c r="A388" s="16" t="s">
        <v>186</v>
      </c>
      <c r="B388" s="17" t="s">
        <v>331</v>
      </c>
      <c r="C388" s="16" t="s">
        <v>20</v>
      </c>
      <c r="D388" s="16" t="s">
        <v>330</v>
      </c>
      <c r="E388" s="214" t="s">
        <v>187</v>
      </c>
      <c r="F388" s="214"/>
      <c r="G388" s="15" t="s">
        <v>178</v>
      </c>
      <c r="H388" s="14">
        <v>0.78</v>
      </c>
      <c r="I388" s="13">
        <v>88.64</v>
      </c>
      <c r="J388" s="13">
        <f t="shared" ref="J388:J389" si="50">TRUNC(I388*H388,2)</f>
        <v>69.13</v>
      </c>
    </row>
    <row r="389" spans="1:10" ht="24" customHeight="1" x14ac:dyDescent="0.2">
      <c r="A389" s="16" t="s">
        <v>186</v>
      </c>
      <c r="B389" s="17" t="s">
        <v>329</v>
      </c>
      <c r="C389" s="16" t="s">
        <v>20</v>
      </c>
      <c r="D389" s="16" t="s">
        <v>328</v>
      </c>
      <c r="E389" s="214" t="s">
        <v>187</v>
      </c>
      <c r="F389" s="214"/>
      <c r="G389" s="15" t="s">
        <v>327</v>
      </c>
      <c r="H389" s="14">
        <v>263.97000000000003</v>
      </c>
      <c r="I389" s="13">
        <v>0.64</v>
      </c>
      <c r="J389" s="13">
        <f t="shared" si="50"/>
        <v>168.94</v>
      </c>
    </row>
    <row r="390" spans="1:10" x14ac:dyDescent="0.2">
      <c r="A390" s="12"/>
      <c r="B390" s="12"/>
      <c r="C390" s="12"/>
      <c r="D390" s="12"/>
      <c r="E390" s="12"/>
      <c r="F390" s="11"/>
      <c r="G390" s="12"/>
      <c r="H390" s="11"/>
      <c r="I390" s="124" t="s">
        <v>181</v>
      </c>
      <c r="J390" s="11">
        <f>SUM(J386:J389)</f>
        <v>3223.52</v>
      </c>
    </row>
    <row r="391" spans="1:10" ht="15" thickBot="1" x14ac:dyDescent="0.25">
      <c r="A391" s="12"/>
      <c r="B391" s="12"/>
      <c r="C391" s="12"/>
      <c r="D391" s="12"/>
      <c r="E391" s="12"/>
      <c r="F391" s="11"/>
      <c r="G391" s="12"/>
      <c r="H391" s="215"/>
      <c r="I391" s="215"/>
      <c r="J391" s="11"/>
    </row>
    <row r="392" spans="1:10" ht="0.95" customHeight="1" thickTop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ht="18" customHeight="1" x14ac:dyDescent="0.2">
      <c r="A393" s="30"/>
      <c r="B393" s="28" t="s">
        <v>1</v>
      </c>
      <c r="C393" s="30" t="s">
        <v>2</v>
      </c>
      <c r="D393" s="30" t="s">
        <v>3</v>
      </c>
      <c r="E393" s="212" t="s">
        <v>207</v>
      </c>
      <c r="F393" s="212"/>
      <c r="G393" s="29" t="s">
        <v>4</v>
      </c>
      <c r="H393" s="28" t="s">
        <v>5</v>
      </c>
      <c r="I393" s="28" t="s">
        <v>6</v>
      </c>
      <c r="J393" s="28" t="s">
        <v>8</v>
      </c>
    </row>
    <row r="394" spans="1:10" ht="24" customHeight="1" x14ac:dyDescent="0.2">
      <c r="A394" s="26" t="s">
        <v>206</v>
      </c>
      <c r="B394" s="27" t="s">
        <v>326</v>
      </c>
      <c r="C394" s="26" t="s">
        <v>20</v>
      </c>
      <c r="D394" s="26" t="s">
        <v>325</v>
      </c>
      <c r="E394" s="213" t="s">
        <v>222</v>
      </c>
      <c r="F394" s="213"/>
      <c r="G394" s="25" t="s">
        <v>182</v>
      </c>
      <c r="H394" s="24"/>
      <c r="I394" s="23"/>
      <c r="J394" s="23"/>
    </row>
    <row r="395" spans="1:10" ht="26.1" customHeight="1" x14ac:dyDescent="0.2">
      <c r="A395" s="21" t="s">
        <v>203</v>
      </c>
      <c r="B395" s="22" t="s">
        <v>312</v>
      </c>
      <c r="C395" s="21" t="s">
        <v>20</v>
      </c>
      <c r="D395" s="21" t="s">
        <v>311</v>
      </c>
      <c r="E395" s="216" t="s">
        <v>222</v>
      </c>
      <c r="F395" s="216"/>
      <c r="G395" s="20" t="s">
        <v>182</v>
      </c>
      <c r="H395" s="19">
        <v>1</v>
      </c>
      <c r="I395" s="18">
        <v>0.27</v>
      </c>
      <c r="J395" s="18">
        <f t="shared" ref="J395" si="51">TRUNC(I395*H395,2)</f>
        <v>0.27</v>
      </c>
    </row>
    <row r="396" spans="1:10" ht="26.1" customHeight="1" x14ac:dyDescent="0.2">
      <c r="A396" s="16" t="s">
        <v>186</v>
      </c>
      <c r="B396" s="17" t="s">
        <v>324</v>
      </c>
      <c r="C396" s="16" t="s">
        <v>20</v>
      </c>
      <c r="D396" s="16" t="s">
        <v>323</v>
      </c>
      <c r="E396" s="214" t="s">
        <v>284</v>
      </c>
      <c r="F396" s="214"/>
      <c r="G396" s="15" t="s">
        <v>182</v>
      </c>
      <c r="H396" s="14">
        <v>1</v>
      </c>
      <c r="I396" s="13">
        <v>1.43</v>
      </c>
      <c r="J396" s="13">
        <f>TRUNC(I396*H396,2)</f>
        <v>1.43</v>
      </c>
    </row>
    <row r="397" spans="1:10" ht="26.1" customHeight="1" x14ac:dyDescent="0.2">
      <c r="A397" s="16" t="s">
        <v>186</v>
      </c>
      <c r="B397" s="17" t="s">
        <v>322</v>
      </c>
      <c r="C397" s="16" t="s">
        <v>20</v>
      </c>
      <c r="D397" s="16" t="s">
        <v>321</v>
      </c>
      <c r="E397" s="214" t="s">
        <v>284</v>
      </c>
      <c r="F397" s="214"/>
      <c r="G397" s="15" t="s">
        <v>182</v>
      </c>
      <c r="H397" s="14">
        <v>1</v>
      </c>
      <c r="I397" s="13">
        <v>0.44</v>
      </c>
      <c r="J397" s="13">
        <f t="shared" ref="J397:J402" si="52">TRUNC(I397*H397,2)</f>
        <v>0.44</v>
      </c>
    </row>
    <row r="398" spans="1:10" ht="26.1" customHeight="1" x14ac:dyDescent="0.2">
      <c r="A398" s="16" t="s">
        <v>186</v>
      </c>
      <c r="B398" s="17" t="s">
        <v>197</v>
      </c>
      <c r="C398" s="16" t="s">
        <v>20</v>
      </c>
      <c r="D398" s="16" t="s">
        <v>196</v>
      </c>
      <c r="E398" s="214" t="s">
        <v>187</v>
      </c>
      <c r="F398" s="214"/>
      <c r="G398" s="15" t="s">
        <v>182</v>
      </c>
      <c r="H398" s="14">
        <v>1</v>
      </c>
      <c r="I398" s="13">
        <v>1.43</v>
      </c>
      <c r="J398" s="13">
        <f t="shared" si="52"/>
        <v>1.43</v>
      </c>
    </row>
    <row r="399" spans="1:10" ht="26.1" customHeight="1" x14ac:dyDescent="0.2">
      <c r="A399" s="16" t="s">
        <v>186</v>
      </c>
      <c r="B399" s="17" t="s">
        <v>189</v>
      </c>
      <c r="C399" s="16" t="s">
        <v>20</v>
      </c>
      <c r="D399" s="16" t="s">
        <v>188</v>
      </c>
      <c r="E399" s="214" t="s">
        <v>187</v>
      </c>
      <c r="F399" s="214"/>
      <c r="G399" s="15" t="s">
        <v>182</v>
      </c>
      <c r="H399" s="14">
        <v>1</v>
      </c>
      <c r="I399" s="13">
        <v>5.59</v>
      </c>
      <c r="J399" s="13">
        <f t="shared" si="52"/>
        <v>5.59</v>
      </c>
    </row>
    <row r="400" spans="1:10" ht="26.1" customHeight="1" x14ac:dyDescent="0.2">
      <c r="A400" s="16" t="s">
        <v>186</v>
      </c>
      <c r="B400" s="17" t="s">
        <v>191</v>
      </c>
      <c r="C400" s="16" t="s">
        <v>20</v>
      </c>
      <c r="D400" s="16" t="s">
        <v>190</v>
      </c>
      <c r="E400" s="214" t="s">
        <v>187</v>
      </c>
      <c r="F400" s="214"/>
      <c r="G400" s="15" t="s">
        <v>182</v>
      </c>
      <c r="H400" s="14">
        <v>1</v>
      </c>
      <c r="I400" s="13">
        <v>0.71</v>
      </c>
      <c r="J400" s="13">
        <f t="shared" si="52"/>
        <v>0.71</v>
      </c>
    </row>
    <row r="401" spans="1:10" ht="26.1" customHeight="1" x14ac:dyDescent="0.2">
      <c r="A401" s="16" t="s">
        <v>186</v>
      </c>
      <c r="B401" s="17" t="s">
        <v>193</v>
      </c>
      <c r="C401" s="16" t="s">
        <v>20</v>
      </c>
      <c r="D401" s="16" t="s">
        <v>192</v>
      </c>
      <c r="E401" s="214" t="s">
        <v>187</v>
      </c>
      <c r="F401" s="214"/>
      <c r="G401" s="15" t="s">
        <v>182</v>
      </c>
      <c r="H401" s="14">
        <v>1</v>
      </c>
      <c r="I401" s="13">
        <v>0.08</v>
      </c>
      <c r="J401" s="13">
        <f t="shared" si="52"/>
        <v>0.08</v>
      </c>
    </row>
    <row r="402" spans="1:10" ht="24" customHeight="1" x14ac:dyDescent="0.2">
      <c r="A402" s="16" t="s">
        <v>186</v>
      </c>
      <c r="B402" s="17" t="s">
        <v>310</v>
      </c>
      <c r="C402" s="16" t="s">
        <v>20</v>
      </c>
      <c r="D402" s="16" t="s">
        <v>309</v>
      </c>
      <c r="E402" s="214" t="s">
        <v>183</v>
      </c>
      <c r="F402" s="214"/>
      <c r="G402" s="15" t="s">
        <v>182</v>
      </c>
      <c r="H402" s="14">
        <v>1</v>
      </c>
      <c r="I402" s="13">
        <v>23.94</v>
      </c>
      <c r="J402" s="13">
        <f t="shared" si="52"/>
        <v>23.94</v>
      </c>
    </row>
    <row r="403" spans="1:10" x14ac:dyDescent="0.2">
      <c r="A403" s="12"/>
      <c r="B403" s="12"/>
      <c r="C403" s="12"/>
      <c r="D403" s="12"/>
      <c r="E403" s="12"/>
      <c r="F403" s="11"/>
      <c r="G403" s="12"/>
      <c r="H403" s="11"/>
      <c r="I403" s="124" t="s">
        <v>181</v>
      </c>
      <c r="J403" s="11">
        <f>SUM(J395:J402)</f>
        <v>33.89</v>
      </c>
    </row>
    <row r="404" spans="1:10" ht="15" thickBot="1" x14ac:dyDescent="0.25">
      <c r="A404" s="12"/>
      <c r="B404" s="12"/>
      <c r="C404" s="12"/>
      <c r="D404" s="12"/>
      <c r="E404" s="12"/>
      <c r="F404" s="11"/>
      <c r="G404" s="12"/>
      <c r="H404" s="215"/>
      <c r="I404" s="215"/>
      <c r="J404" s="11"/>
    </row>
    <row r="405" spans="1:10" ht="0.95" customHeight="1" thickTop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ht="18" customHeight="1" x14ac:dyDescent="0.2">
      <c r="A406" s="30"/>
      <c r="B406" s="28" t="s">
        <v>1</v>
      </c>
      <c r="C406" s="30" t="s">
        <v>2</v>
      </c>
      <c r="D406" s="30" t="s">
        <v>3</v>
      </c>
      <c r="E406" s="212" t="s">
        <v>207</v>
      </c>
      <c r="F406" s="212"/>
      <c r="G406" s="29" t="s">
        <v>4</v>
      </c>
      <c r="H406" s="28" t="s">
        <v>5</v>
      </c>
      <c r="I406" s="28" t="s">
        <v>6</v>
      </c>
      <c r="J406" s="28" t="s">
        <v>8</v>
      </c>
    </row>
    <row r="407" spans="1:10" ht="26.1" customHeight="1" x14ac:dyDescent="0.2">
      <c r="A407" s="26" t="s">
        <v>206</v>
      </c>
      <c r="B407" s="27" t="s">
        <v>320</v>
      </c>
      <c r="C407" s="26" t="s">
        <v>20</v>
      </c>
      <c r="D407" s="26" t="s">
        <v>319</v>
      </c>
      <c r="E407" s="213" t="s">
        <v>222</v>
      </c>
      <c r="F407" s="213"/>
      <c r="G407" s="25" t="s">
        <v>182</v>
      </c>
      <c r="H407" s="24"/>
      <c r="I407" s="23"/>
      <c r="J407" s="23"/>
    </row>
    <row r="408" spans="1:10" ht="24" customHeight="1" x14ac:dyDescent="0.2">
      <c r="A408" s="16" t="s">
        <v>186</v>
      </c>
      <c r="B408" s="17" t="s">
        <v>318</v>
      </c>
      <c r="C408" s="16" t="s">
        <v>20</v>
      </c>
      <c r="D408" s="16" t="s">
        <v>317</v>
      </c>
      <c r="E408" s="214" t="s">
        <v>183</v>
      </c>
      <c r="F408" s="214"/>
      <c r="G408" s="15" t="s">
        <v>182</v>
      </c>
      <c r="H408" s="14">
        <v>1.4760000000000001E-2</v>
      </c>
      <c r="I408" s="13">
        <v>17.11</v>
      </c>
      <c r="J408" s="13">
        <f t="shared" ref="J408" si="53">TRUNC(I408*H408,2)</f>
        <v>0.25</v>
      </c>
    </row>
    <row r="409" spans="1:10" x14ac:dyDescent="0.2">
      <c r="A409" s="12"/>
      <c r="B409" s="12"/>
      <c r="C409" s="12"/>
      <c r="D409" s="12"/>
      <c r="E409" s="12"/>
      <c r="F409" s="11"/>
      <c r="G409" s="12"/>
      <c r="H409" s="11"/>
      <c r="I409" s="124" t="s">
        <v>181</v>
      </c>
      <c r="J409" s="11">
        <f>SUM(J408)</f>
        <v>0.25</v>
      </c>
    </row>
    <row r="410" spans="1:10" ht="15" thickBot="1" x14ac:dyDescent="0.25">
      <c r="A410" s="12"/>
      <c r="B410" s="12"/>
      <c r="C410" s="12"/>
      <c r="D410" s="12"/>
      <c r="E410" s="12"/>
      <c r="F410" s="11"/>
      <c r="G410" s="12"/>
      <c r="H410" s="215"/>
      <c r="I410" s="215"/>
      <c r="J410" s="11"/>
    </row>
    <row r="411" spans="1:10" ht="0.95" customHeight="1" thickTop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ht="18" customHeight="1" x14ac:dyDescent="0.2">
      <c r="A412" s="30"/>
      <c r="B412" s="28" t="s">
        <v>1</v>
      </c>
      <c r="C412" s="30" t="s">
        <v>2</v>
      </c>
      <c r="D412" s="30" t="s">
        <v>3</v>
      </c>
      <c r="E412" s="212" t="s">
        <v>207</v>
      </c>
      <c r="F412" s="212"/>
      <c r="G412" s="29" t="s">
        <v>4</v>
      </c>
      <c r="H412" s="28" t="s">
        <v>5</v>
      </c>
      <c r="I412" s="28" t="s">
        <v>6</v>
      </c>
      <c r="J412" s="28" t="s">
        <v>8</v>
      </c>
    </row>
    <row r="413" spans="1:10" ht="26.1" customHeight="1" x14ac:dyDescent="0.2">
      <c r="A413" s="26" t="s">
        <v>206</v>
      </c>
      <c r="B413" s="27" t="s">
        <v>316</v>
      </c>
      <c r="C413" s="26" t="s">
        <v>20</v>
      </c>
      <c r="D413" s="26" t="s">
        <v>315</v>
      </c>
      <c r="E413" s="213" t="s">
        <v>200</v>
      </c>
      <c r="F413" s="213"/>
      <c r="G413" s="25" t="s">
        <v>182</v>
      </c>
      <c r="H413" s="24"/>
      <c r="I413" s="23"/>
      <c r="J413" s="23"/>
    </row>
    <row r="414" spans="1:10" ht="24" customHeight="1" x14ac:dyDescent="0.2">
      <c r="A414" s="16" t="s">
        <v>186</v>
      </c>
      <c r="B414" s="17" t="s">
        <v>314</v>
      </c>
      <c r="C414" s="16" t="s">
        <v>20</v>
      </c>
      <c r="D414" s="16" t="s">
        <v>313</v>
      </c>
      <c r="E414" s="214" t="s">
        <v>183</v>
      </c>
      <c r="F414" s="214"/>
      <c r="G414" s="15" t="s">
        <v>182</v>
      </c>
      <c r="H414" s="14">
        <v>1.154E-2</v>
      </c>
      <c r="I414" s="13">
        <v>17.11</v>
      </c>
      <c r="J414" s="13">
        <f t="shared" ref="J414" si="54">TRUNC(I414*H414,2)</f>
        <v>0.19</v>
      </c>
    </row>
    <row r="415" spans="1:10" x14ac:dyDescent="0.2">
      <c r="A415" s="12"/>
      <c r="B415" s="12"/>
      <c r="C415" s="12"/>
      <c r="D415" s="12"/>
      <c r="E415" s="12"/>
      <c r="F415" s="11"/>
      <c r="G415" s="12"/>
      <c r="H415" s="11"/>
      <c r="I415" s="124" t="s">
        <v>181</v>
      </c>
      <c r="J415" s="11">
        <f>SUM(J414)</f>
        <v>0.19</v>
      </c>
    </row>
    <row r="416" spans="1:10" ht="15" thickBot="1" x14ac:dyDescent="0.25">
      <c r="A416" s="12"/>
      <c r="B416" s="12"/>
      <c r="C416" s="12"/>
      <c r="D416" s="12"/>
      <c r="E416" s="12"/>
      <c r="F416" s="11"/>
      <c r="G416" s="12"/>
      <c r="H416" s="215"/>
      <c r="I416" s="215"/>
      <c r="J416" s="11"/>
    </row>
    <row r="417" spans="1:10" ht="0.95" customHeight="1" thickTop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ht="18" customHeight="1" x14ac:dyDescent="0.2">
      <c r="A418" s="30"/>
      <c r="B418" s="28" t="s">
        <v>1</v>
      </c>
      <c r="C418" s="30" t="s">
        <v>2</v>
      </c>
      <c r="D418" s="30" t="s">
        <v>3</v>
      </c>
      <c r="E418" s="212" t="s">
        <v>207</v>
      </c>
      <c r="F418" s="212"/>
      <c r="G418" s="29" t="s">
        <v>4</v>
      </c>
      <c r="H418" s="28" t="s">
        <v>5</v>
      </c>
      <c r="I418" s="28" t="s">
        <v>6</v>
      </c>
      <c r="J418" s="28" t="s">
        <v>8</v>
      </c>
    </row>
    <row r="419" spans="1:10" ht="26.1" customHeight="1" x14ac:dyDescent="0.2">
      <c r="A419" s="26" t="s">
        <v>206</v>
      </c>
      <c r="B419" s="27" t="s">
        <v>312</v>
      </c>
      <c r="C419" s="26" t="s">
        <v>20</v>
      </c>
      <c r="D419" s="26" t="s">
        <v>311</v>
      </c>
      <c r="E419" s="213" t="s">
        <v>222</v>
      </c>
      <c r="F419" s="213"/>
      <c r="G419" s="25" t="s">
        <v>182</v>
      </c>
      <c r="H419" s="24"/>
      <c r="I419" s="23"/>
      <c r="J419" s="23"/>
    </row>
    <row r="420" spans="1:10" ht="24" customHeight="1" x14ac:dyDescent="0.2">
      <c r="A420" s="16" t="s">
        <v>186</v>
      </c>
      <c r="B420" s="17" t="s">
        <v>310</v>
      </c>
      <c r="C420" s="16" t="s">
        <v>20</v>
      </c>
      <c r="D420" s="16" t="s">
        <v>309</v>
      </c>
      <c r="E420" s="214" t="s">
        <v>183</v>
      </c>
      <c r="F420" s="214"/>
      <c r="G420" s="15" t="s">
        <v>182</v>
      </c>
      <c r="H420" s="14">
        <v>1.154E-2</v>
      </c>
      <c r="I420" s="13">
        <v>23.94</v>
      </c>
      <c r="J420" s="13">
        <f t="shared" ref="J420" si="55">TRUNC(I420*H420,2)</f>
        <v>0.27</v>
      </c>
    </row>
    <row r="421" spans="1:10" x14ac:dyDescent="0.2">
      <c r="A421" s="12"/>
      <c r="B421" s="12"/>
      <c r="C421" s="12"/>
      <c r="D421" s="12"/>
      <c r="E421" s="12"/>
      <c r="F421" s="11"/>
      <c r="G421" s="12"/>
      <c r="H421" s="11"/>
      <c r="I421" s="124" t="s">
        <v>181</v>
      </c>
      <c r="J421" s="11">
        <f>SUM(J420)</f>
        <v>0.27</v>
      </c>
    </row>
    <row r="422" spans="1:10" ht="15" thickBot="1" x14ac:dyDescent="0.25">
      <c r="A422" s="12"/>
      <c r="B422" s="12"/>
      <c r="C422" s="12"/>
      <c r="D422" s="12"/>
      <c r="E422" s="12"/>
      <c r="F422" s="11"/>
      <c r="G422" s="12"/>
      <c r="H422" s="215"/>
      <c r="I422" s="215"/>
      <c r="J422" s="11"/>
    </row>
    <row r="423" spans="1:10" ht="0.95" customHeight="1" thickTop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ht="18" customHeight="1" x14ac:dyDescent="0.2">
      <c r="A424" s="30"/>
      <c r="B424" s="28" t="s">
        <v>1</v>
      </c>
      <c r="C424" s="30" t="s">
        <v>2</v>
      </c>
      <c r="D424" s="30" t="s">
        <v>3</v>
      </c>
      <c r="E424" s="212" t="s">
        <v>207</v>
      </c>
      <c r="F424" s="212"/>
      <c r="G424" s="29" t="s">
        <v>4</v>
      </c>
      <c r="H424" s="28" t="s">
        <v>5</v>
      </c>
      <c r="I424" s="28" t="s">
        <v>6</v>
      </c>
      <c r="J424" s="28" t="s">
        <v>8</v>
      </c>
    </row>
    <row r="425" spans="1:10" ht="26.1" customHeight="1" x14ac:dyDescent="0.2">
      <c r="A425" s="26" t="s">
        <v>206</v>
      </c>
      <c r="B425" s="27" t="s">
        <v>308</v>
      </c>
      <c r="C425" s="26" t="s">
        <v>20</v>
      </c>
      <c r="D425" s="26" t="s">
        <v>307</v>
      </c>
      <c r="E425" s="213" t="s">
        <v>200</v>
      </c>
      <c r="F425" s="213"/>
      <c r="G425" s="25" t="s">
        <v>172</v>
      </c>
      <c r="H425" s="24"/>
      <c r="I425" s="23"/>
      <c r="J425" s="23"/>
    </row>
    <row r="426" spans="1:10" ht="24" customHeight="1" x14ac:dyDescent="0.2">
      <c r="A426" s="16" t="s">
        <v>186</v>
      </c>
      <c r="B426" s="17" t="s">
        <v>306</v>
      </c>
      <c r="C426" s="16" t="s">
        <v>20</v>
      </c>
      <c r="D426" s="16" t="s">
        <v>305</v>
      </c>
      <c r="E426" s="214" t="s">
        <v>183</v>
      </c>
      <c r="F426" s="214"/>
      <c r="G426" s="15" t="s">
        <v>172</v>
      </c>
      <c r="H426" s="14">
        <v>1.5970000000000002E-2</v>
      </c>
      <c r="I426" s="13">
        <v>6224.81</v>
      </c>
      <c r="J426" s="13">
        <f t="shared" ref="J426" si="56">TRUNC(I426*H426,2)</f>
        <v>99.41</v>
      </c>
    </row>
    <row r="427" spans="1:10" x14ac:dyDescent="0.2">
      <c r="A427" s="12"/>
      <c r="B427" s="12"/>
      <c r="C427" s="12"/>
      <c r="D427" s="12"/>
      <c r="E427" s="12"/>
      <c r="F427" s="11"/>
      <c r="G427" s="12"/>
      <c r="H427" s="11"/>
      <c r="I427" s="124" t="s">
        <v>181</v>
      </c>
      <c r="J427" s="11">
        <f>SUM(J426)</f>
        <v>99.41</v>
      </c>
    </row>
    <row r="428" spans="1:10" ht="15" thickBot="1" x14ac:dyDescent="0.25">
      <c r="A428" s="12"/>
      <c r="B428" s="12"/>
      <c r="C428" s="12"/>
      <c r="D428" s="12"/>
      <c r="E428" s="12"/>
      <c r="F428" s="11"/>
      <c r="G428" s="12"/>
      <c r="H428" s="215"/>
      <c r="I428" s="215"/>
      <c r="J428" s="11"/>
    </row>
    <row r="429" spans="1:10" ht="0.95" customHeight="1" thickTop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ht="18" customHeight="1" x14ac:dyDescent="0.2">
      <c r="A430" s="30"/>
      <c r="B430" s="28" t="s">
        <v>1</v>
      </c>
      <c r="C430" s="30" t="s">
        <v>2</v>
      </c>
      <c r="D430" s="30" t="s">
        <v>3</v>
      </c>
      <c r="E430" s="212" t="s">
        <v>207</v>
      </c>
      <c r="F430" s="212"/>
      <c r="G430" s="29" t="s">
        <v>4</v>
      </c>
      <c r="H430" s="28" t="s">
        <v>5</v>
      </c>
      <c r="I430" s="28" t="s">
        <v>6</v>
      </c>
      <c r="J430" s="28" t="s">
        <v>8</v>
      </c>
    </row>
    <row r="431" spans="1:10" ht="26.1" customHeight="1" x14ac:dyDescent="0.2">
      <c r="A431" s="26" t="s">
        <v>206</v>
      </c>
      <c r="B431" s="27" t="s">
        <v>302</v>
      </c>
      <c r="C431" s="26" t="s">
        <v>20</v>
      </c>
      <c r="D431" s="26" t="s">
        <v>301</v>
      </c>
      <c r="E431" s="213" t="s">
        <v>200</v>
      </c>
      <c r="F431" s="213"/>
      <c r="G431" s="25" t="s">
        <v>182</v>
      </c>
      <c r="H431" s="24"/>
      <c r="I431" s="23"/>
      <c r="J431" s="23"/>
    </row>
    <row r="432" spans="1:10" ht="24" customHeight="1" x14ac:dyDescent="0.2">
      <c r="A432" s="16" t="s">
        <v>186</v>
      </c>
      <c r="B432" s="17" t="s">
        <v>298</v>
      </c>
      <c r="C432" s="16" t="s">
        <v>20</v>
      </c>
      <c r="D432" s="16" t="s">
        <v>297</v>
      </c>
      <c r="E432" s="214" t="s">
        <v>183</v>
      </c>
      <c r="F432" s="214"/>
      <c r="G432" s="15" t="s">
        <v>182</v>
      </c>
      <c r="H432" s="14">
        <v>1.4760000000000001E-2</v>
      </c>
      <c r="I432" s="13">
        <v>127.2</v>
      </c>
      <c r="J432" s="13">
        <f t="shared" ref="J432" si="57">TRUNC(I432*H432,2)</f>
        <v>1.87</v>
      </c>
    </row>
    <row r="433" spans="1:10" x14ac:dyDescent="0.2">
      <c r="A433" s="12"/>
      <c r="B433" s="12"/>
      <c r="C433" s="12"/>
      <c r="D433" s="12"/>
      <c r="E433" s="12"/>
      <c r="F433" s="11"/>
      <c r="G433" s="12"/>
      <c r="H433" s="11"/>
      <c r="I433" s="124" t="s">
        <v>181</v>
      </c>
      <c r="J433" s="11">
        <f>SUM(J432)</f>
        <v>1.87</v>
      </c>
    </row>
    <row r="434" spans="1:10" ht="15" thickBot="1" x14ac:dyDescent="0.25">
      <c r="A434" s="12"/>
      <c r="B434" s="12"/>
      <c r="C434" s="12"/>
      <c r="D434" s="12"/>
      <c r="E434" s="12"/>
      <c r="F434" s="11"/>
      <c r="G434" s="12"/>
      <c r="H434" s="215"/>
      <c r="I434" s="215"/>
      <c r="J434" s="11"/>
    </row>
    <row r="435" spans="1:10" ht="0.95" customHeight="1" thickTop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ht="18" customHeight="1" x14ac:dyDescent="0.2">
      <c r="A436" s="30"/>
      <c r="B436" s="28" t="s">
        <v>1</v>
      </c>
      <c r="C436" s="30" t="s">
        <v>2</v>
      </c>
      <c r="D436" s="30" t="s">
        <v>3</v>
      </c>
      <c r="E436" s="212" t="s">
        <v>207</v>
      </c>
      <c r="F436" s="212"/>
      <c r="G436" s="29" t="s">
        <v>4</v>
      </c>
      <c r="H436" s="28" t="s">
        <v>5</v>
      </c>
      <c r="I436" s="28" t="s">
        <v>6</v>
      </c>
      <c r="J436" s="28" t="s">
        <v>8</v>
      </c>
    </row>
    <row r="437" spans="1:10" ht="26.1" customHeight="1" x14ac:dyDescent="0.2">
      <c r="A437" s="26" t="s">
        <v>206</v>
      </c>
      <c r="B437" s="27" t="s">
        <v>279</v>
      </c>
      <c r="C437" s="26" t="s">
        <v>20</v>
      </c>
      <c r="D437" s="26" t="s">
        <v>278</v>
      </c>
      <c r="E437" s="213" t="s">
        <v>200</v>
      </c>
      <c r="F437" s="213"/>
      <c r="G437" s="25" t="s">
        <v>182</v>
      </c>
      <c r="H437" s="24"/>
      <c r="I437" s="23"/>
      <c r="J437" s="23"/>
    </row>
    <row r="438" spans="1:10" ht="24" customHeight="1" x14ac:dyDescent="0.2">
      <c r="A438" s="16" t="s">
        <v>186</v>
      </c>
      <c r="B438" s="17" t="s">
        <v>277</v>
      </c>
      <c r="C438" s="16" t="s">
        <v>20</v>
      </c>
      <c r="D438" s="16" t="s">
        <v>276</v>
      </c>
      <c r="E438" s="214" t="s">
        <v>183</v>
      </c>
      <c r="F438" s="214"/>
      <c r="G438" s="15" t="s">
        <v>182</v>
      </c>
      <c r="H438" s="14">
        <v>1.154E-2</v>
      </c>
      <c r="I438" s="13">
        <v>25.65</v>
      </c>
      <c r="J438" s="13">
        <f t="shared" ref="J438" si="58">TRUNC(I438*H438,2)</f>
        <v>0.28999999999999998</v>
      </c>
    </row>
    <row r="439" spans="1:10" x14ac:dyDescent="0.2">
      <c r="A439" s="12"/>
      <c r="B439" s="12"/>
      <c r="C439" s="12"/>
      <c r="D439" s="12"/>
      <c r="E439" s="12"/>
      <c r="F439" s="11"/>
      <c r="G439" s="12"/>
      <c r="H439" s="11"/>
      <c r="I439" s="124" t="s">
        <v>181</v>
      </c>
      <c r="J439" s="11">
        <f>SUM(J438)</f>
        <v>0.28999999999999998</v>
      </c>
    </row>
    <row r="440" spans="1:10" ht="15" thickBot="1" x14ac:dyDescent="0.25">
      <c r="A440" s="12"/>
      <c r="B440" s="12"/>
      <c r="C440" s="12"/>
      <c r="D440" s="12"/>
      <c r="E440" s="12"/>
      <c r="F440" s="11"/>
      <c r="G440" s="12"/>
      <c r="H440" s="215"/>
      <c r="I440" s="215"/>
      <c r="J440" s="11"/>
    </row>
    <row r="441" spans="1:10" ht="0.95" customHeight="1" thickTop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ht="18" customHeight="1" x14ac:dyDescent="0.2">
      <c r="A442" s="30"/>
      <c r="B442" s="28" t="s">
        <v>1</v>
      </c>
      <c r="C442" s="30" t="s">
        <v>2</v>
      </c>
      <c r="D442" s="30" t="s">
        <v>3</v>
      </c>
      <c r="E442" s="212" t="s">
        <v>207</v>
      </c>
      <c r="F442" s="212"/>
      <c r="G442" s="29" t="s">
        <v>4</v>
      </c>
      <c r="H442" s="28" t="s">
        <v>5</v>
      </c>
      <c r="I442" s="28" t="s">
        <v>6</v>
      </c>
      <c r="J442" s="28" t="s">
        <v>8</v>
      </c>
    </row>
    <row r="443" spans="1:10" ht="26.1" customHeight="1" x14ac:dyDescent="0.2">
      <c r="A443" s="26" t="s">
        <v>206</v>
      </c>
      <c r="B443" s="27" t="s">
        <v>275</v>
      </c>
      <c r="C443" s="26" t="s">
        <v>20</v>
      </c>
      <c r="D443" s="26" t="s">
        <v>274</v>
      </c>
      <c r="E443" s="213" t="s">
        <v>222</v>
      </c>
      <c r="F443" s="213"/>
      <c r="G443" s="25" t="s">
        <v>182</v>
      </c>
      <c r="H443" s="24"/>
      <c r="I443" s="23"/>
      <c r="J443" s="23"/>
    </row>
    <row r="444" spans="1:10" ht="26.1" customHeight="1" x14ac:dyDescent="0.2">
      <c r="A444" s="16" t="s">
        <v>186</v>
      </c>
      <c r="B444" s="17" t="s">
        <v>273</v>
      </c>
      <c r="C444" s="16" t="s">
        <v>20</v>
      </c>
      <c r="D444" s="16" t="s">
        <v>272</v>
      </c>
      <c r="E444" s="214" t="s">
        <v>183</v>
      </c>
      <c r="F444" s="214"/>
      <c r="G444" s="15" t="s">
        <v>182</v>
      </c>
      <c r="H444" s="14">
        <v>1.154E-2</v>
      </c>
      <c r="I444" s="13">
        <v>31.12</v>
      </c>
      <c r="J444" s="13">
        <f t="shared" ref="J444" si="59">TRUNC(I444*H444,2)</f>
        <v>0.35</v>
      </c>
    </row>
    <row r="445" spans="1:10" x14ac:dyDescent="0.2">
      <c r="A445" s="12"/>
      <c r="B445" s="12"/>
      <c r="C445" s="12"/>
      <c r="D445" s="12"/>
      <c r="E445" s="12"/>
      <c r="F445" s="11"/>
      <c r="G445" s="12"/>
      <c r="H445" s="11"/>
      <c r="I445" s="124" t="s">
        <v>181</v>
      </c>
      <c r="J445" s="11">
        <f>SUM(J444)</f>
        <v>0.35</v>
      </c>
    </row>
    <row r="446" spans="1:10" ht="15" thickBot="1" x14ac:dyDescent="0.25">
      <c r="A446" s="12"/>
      <c r="B446" s="12"/>
      <c r="C446" s="12"/>
      <c r="D446" s="12"/>
      <c r="E446" s="12"/>
      <c r="F446" s="11"/>
      <c r="G446" s="12"/>
      <c r="H446" s="215"/>
      <c r="I446" s="215"/>
      <c r="J446" s="11"/>
    </row>
    <row r="447" spans="1:10" ht="0.95" customHeight="1" thickTop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ht="18" customHeight="1" x14ac:dyDescent="0.2">
      <c r="A448" s="30"/>
      <c r="B448" s="28" t="s">
        <v>1</v>
      </c>
      <c r="C448" s="30" t="s">
        <v>2</v>
      </c>
      <c r="D448" s="30" t="s">
        <v>3</v>
      </c>
      <c r="E448" s="212" t="s">
        <v>207</v>
      </c>
      <c r="F448" s="212"/>
      <c r="G448" s="29" t="s">
        <v>4</v>
      </c>
      <c r="H448" s="28" t="s">
        <v>5</v>
      </c>
      <c r="I448" s="28" t="s">
        <v>6</v>
      </c>
      <c r="J448" s="28" t="s">
        <v>8</v>
      </c>
    </row>
    <row r="449" spans="1:10" ht="26.1" customHeight="1" x14ac:dyDescent="0.2">
      <c r="A449" s="26" t="s">
        <v>206</v>
      </c>
      <c r="B449" s="27" t="s">
        <v>263</v>
      </c>
      <c r="C449" s="26" t="s">
        <v>20</v>
      </c>
      <c r="D449" s="26" t="s">
        <v>262</v>
      </c>
      <c r="E449" s="213" t="s">
        <v>200</v>
      </c>
      <c r="F449" s="213"/>
      <c r="G449" s="25" t="s">
        <v>182</v>
      </c>
      <c r="H449" s="24"/>
      <c r="I449" s="23"/>
      <c r="J449" s="23"/>
    </row>
    <row r="450" spans="1:10" ht="24" customHeight="1" x14ac:dyDescent="0.2">
      <c r="A450" s="16" t="s">
        <v>186</v>
      </c>
      <c r="B450" s="17" t="s">
        <v>261</v>
      </c>
      <c r="C450" s="16" t="s">
        <v>20</v>
      </c>
      <c r="D450" s="16" t="s">
        <v>260</v>
      </c>
      <c r="E450" s="214" t="s">
        <v>183</v>
      </c>
      <c r="F450" s="214"/>
      <c r="G450" s="15" t="s">
        <v>182</v>
      </c>
      <c r="H450" s="14">
        <v>2.12E-2</v>
      </c>
      <c r="I450" s="13">
        <v>22.18</v>
      </c>
      <c r="J450" s="13">
        <f t="shared" ref="J450" si="60">TRUNC(I450*H450,2)</f>
        <v>0.47</v>
      </c>
    </row>
    <row r="451" spans="1:10" x14ac:dyDescent="0.2">
      <c r="A451" s="12"/>
      <c r="B451" s="12"/>
      <c r="C451" s="12"/>
      <c r="D451" s="12"/>
      <c r="E451" s="12"/>
      <c r="F451" s="11"/>
      <c r="G451" s="12"/>
      <c r="H451" s="11"/>
      <c r="I451" s="124" t="s">
        <v>181</v>
      </c>
      <c r="J451" s="11">
        <f>SUM(J450)</f>
        <v>0.47</v>
      </c>
    </row>
    <row r="452" spans="1:10" ht="15" thickBot="1" x14ac:dyDescent="0.25">
      <c r="A452" s="12"/>
      <c r="B452" s="12"/>
      <c r="C452" s="12"/>
      <c r="D452" s="12"/>
      <c r="E452" s="12"/>
      <c r="F452" s="11"/>
      <c r="G452" s="12"/>
      <c r="H452" s="215"/>
      <c r="I452" s="215"/>
      <c r="J452" s="11"/>
    </row>
    <row r="453" spans="1:10" ht="0.95" customHeight="1" thickTop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ht="18" customHeight="1" x14ac:dyDescent="0.2">
      <c r="A454" s="30"/>
      <c r="B454" s="28" t="s">
        <v>1</v>
      </c>
      <c r="C454" s="30" t="s">
        <v>2</v>
      </c>
      <c r="D454" s="30" t="s">
        <v>3</v>
      </c>
      <c r="E454" s="212" t="s">
        <v>207</v>
      </c>
      <c r="F454" s="212"/>
      <c r="G454" s="29" t="s">
        <v>4</v>
      </c>
      <c r="H454" s="28" t="s">
        <v>5</v>
      </c>
      <c r="I454" s="28" t="s">
        <v>6</v>
      </c>
      <c r="J454" s="28" t="s">
        <v>8</v>
      </c>
    </row>
    <row r="455" spans="1:10" ht="26.1" customHeight="1" x14ac:dyDescent="0.2">
      <c r="A455" s="26" t="s">
        <v>206</v>
      </c>
      <c r="B455" s="27" t="s">
        <v>256</v>
      </c>
      <c r="C455" s="26" t="s">
        <v>20</v>
      </c>
      <c r="D455" s="26" t="s">
        <v>255</v>
      </c>
      <c r="E455" s="213" t="s">
        <v>200</v>
      </c>
      <c r="F455" s="213"/>
      <c r="G455" s="25" t="s">
        <v>182</v>
      </c>
      <c r="H455" s="24"/>
      <c r="I455" s="23"/>
      <c r="J455" s="23"/>
    </row>
    <row r="456" spans="1:10" ht="24" customHeight="1" x14ac:dyDescent="0.2">
      <c r="A456" s="16" t="s">
        <v>186</v>
      </c>
      <c r="B456" s="17" t="s">
        <v>250</v>
      </c>
      <c r="C456" s="16" t="s">
        <v>20</v>
      </c>
      <c r="D456" s="16" t="s">
        <v>249</v>
      </c>
      <c r="E456" s="214" t="s">
        <v>183</v>
      </c>
      <c r="F456" s="214"/>
      <c r="G456" s="15" t="s">
        <v>182</v>
      </c>
      <c r="H456" s="14">
        <v>1.4760000000000001E-2</v>
      </c>
      <c r="I456" s="13">
        <v>22.14</v>
      </c>
      <c r="J456" s="13">
        <f t="shared" ref="J456" si="61">TRUNC(I456*H456,2)</f>
        <v>0.32</v>
      </c>
    </row>
    <row r="457" spans="1:10" x14ac:dyDescent="0.2">
      <c r="A457" s="12"/>
      <c r="B457" s="12"/>
      <c r="C457" s="12"/>
      <c r="D457" s="12"/>
      <c r="E457" s="12"/>
      <c r="F457" s="11"/>
      <c r="G457" s="12"/>
      <c r="H457" s="11"/>
      <c r="I457" s="124" t="s">
        <v>181</v>
      </c>
      <c r="J457" s="11">
        <f>SUM(J456)</f>
        <v>0.32</v>
      </c>
    </row>
    <row r="458" spans="1:10" ht="15" thickBot="1" x14ac:dyDescent="0.25">
      <c r="A458" s="12"/>
      <c r="B458" s="12"/>
      <c r="C458" s="12"/>
      <c r="D458" s="12"/>
      <c r="E458" s="12"/>
      <c r="F458" s="11"/>
      <c r="G458" s="12"/>
      <c r="H458" s="215"/>
      <c r="I458" s="215"/>
      <c r="J458" s="11"/>
    </row>
    <row r="459" spans="1:10" ht="0.95" customHeight="1" thickTop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ht="18" customHeight="1" x14ac:dyDescent="0.2">
      <c r="A460" s="30"/>
      <c r="B460" s="28" t="s">
        <v>1</v>
      </c>
      <c r="C460" s="30" t="s">
        <v>2</v>
      </c>
      <c r="D460" s="30" t="s">
        <v>3</v>
      </c>
      <c r="E460" s="212" t="s">
        <v>207</v>
      </c>
      <c r="F460" s="212"/>
      <c r="G460" s="29" t="s">
        <v>4</v>
      </c>
      <c r="H460" s="28" t="s">
        <v>5</v>
      </c>
      <c r="I460" s="28" t="s">
        <v>6</v>
      </c>
      <c r="J460" s="28" t="s">
        <v>8</v>
      </c>
    </row>
    <row r="461" spans="1:10" ht="26.1" customHeight="1" x14ac:dyDescent="0.2">
      <c r="A461" s="26" t="s">
        <v>206</v>
      </c>
      <c r="B461" s="27" t="s">
        <v>221</v>
      </c>
      <c r="C461" s="26" t="s">
        <v>20</v>
      </c>
      <c r="D461" s="26" t="s">
        <v>220</v>
      </c>
      <c r="E461" s="213" t="s">
        <v>200</v>
      </c>
      <c r="F461" s="213"/>
      <c r="G461" s="25" t="s">
        <v>182</v>
      </c>
      <c r="H461" s="24"/>
      <c r="I461" s="23"/>
      <c r="J461" s="23"/>
    </row>
    <row r="462" spans="1:10" ht="24" customHeight="1" x14ac:dyDescent="0.2">
      <c r="A462" s="16" t="s">
        <v>186</v>
      </c>
      <c r="B462" s="17" t="s">
        <v>219</v>
      </c>
      <c r="C462" s="16" t="s">
        <v>20</v>
      </c>
      <c r="D462" s="16" t="s">
        <v>218</v>
      </c>
      <c r="E462" s="214" t="s">
        <v>183</v>
      </c>
      <c r="F462" s="214"/>
      <c r="G462" s="15" t="s">
        <v>182</v>
      </c>
      <c r="H462" s="14">
        <v>2.12E-2</v>
      </c>
      <c r="I462" s="13">
        <v>15.07</v>
      </c>
      <c r="J462" s="13">
        <f t="shared" ref="J462" si="62">TRUNC(I462*H462,2)</f>
        <v>0.31</v>
      </c>
    </row>
    <row r="463" spans="1:10" x14ac:dyDescent="0.2">
      <c r="A463" s="12"/>
      <c r="B463" s="12"/>
      <c r="C463" s="12"/>
      <c r="D463" s="12"/>
      <c r="E463" s="12"/>
      <c r="F463" s="11"/>
      <c r="G463" s="12"/>
      <c r="H463" s="11"/>
      <c r="I463" s="124" t="s">
        <v>181</v>
      </c>
      <c r="J463" s="11">
        <f>SUM(J462)</f>
        <v>0.31</v>
      </c>
    </row>
    <row r="464" spans="1:10" ht="15" thickBot="1" x14ac:dyDescent="0.25">
      <c r="A464" s="12"/>
      <c r="B464" s="12"/>
      <c r="C464" s="12"/>
      <c r="D464" s="12"/>
      <c r="E464" s="12"/>
      <c r="F464" s="11"/>
      <c r="G464" s="12"/>
      <c r="H464" s="215"/>
      <c r="I464" s="215"/>
      <c r="J464" s="11"/>
    </row>
    <row r="465" spans="1:10" ht="0.95" customHeight="1" thickTop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ht="18" customHeight="1" x14ac:dyDescent="0.2">
      <c r="A466" s="30"/>
      <c r="B466" s="28" t="s">
        <v>1</v>
      </c>
      <c r="C466" s="30" t="s">
        <v>2</v>
      </c>
      <c r="D466" s="30" t="s">
        <v>3</v>
      </c>
      <c r="E466" s="212" t="s">
        <v>207</v>
      </c>
      <c r="F466" s="212"/>
      <c r="G466" s="29" t="s">
        <v>4</v>
      </c>
      <c r="H466" s="28" t="s">
        <v>5</v>
      </c>
      <c r="I466" s="28" t="s">
        <v>6</v>
      </c>
      <c r="J466" s="28" t="s">
        <v>8</v>
      </c>
    </row>
    <row r="467" spans="1:10" ht="26.1" customHeight="1" x14ac:dyDescent="0.2">
      <c r="A467" s="26" t="s">
        <v>206</v>
      </c>
      <c r="B467" s="27" t="s">
        <v>202</v>
      </c>
      <c r="C467" s="26" t="s">
        <v>20</v>
      </c>
      <c r="D467" s="26" t="s">
        <v>201</v>
      </c>
      <c r="E467" s="213" t="s">
        <v>200</v>
      </c>
      <c r="F467" s="213"/>
      <c r="G467" s="25" t="s">
        <v>182</v>
      </c>
      <c r="H467" s="24"/>
      <c r="I467" s="23"/>
      <c r="J467" s="23"/>
    </row>
    <row r="468" spans="1:10" ht="24" customHeight="1" x14ac:dyDescent="0.2">
      <c r="A468" s="16" t="s">
        <v>186</v>
      </c>
      <c r="B468" s="17" t="s">
        <v>185</v>
      </c>
      <c r="C468" s="16" t="s">
        <v>20</v>
      </c>
      <c r="D468" s="16" t="s">
        <v>184</v>
      </c>
      <c r="E468" s="214" t="s">
        <v>183</v>
      </c>
      <c r="F468" s="214"/>
      <c r="G468" s="15" t="s">
        <v>182</v>
      </c>
      <c r="H468" s="14">
        <v>1.4760000000000001E-2</v>
      </c>
      <c r="I468" s="13">
        <v>18.41</v>
      </c>
      <c r="J468" s="13">
        <f t="shared" ref="J468" si="63">TRUNC(I468*H468,2)</f>
        <v>0.27</v>
      </c>
    </row>
    <row r="469" spans="1:10" x14ac:dyDescent="0.2">
      <c r="A469" s="12"/>
      <c r="B469" s="12"/>
      <c r="C469" s="12"/>
      <c r="D469" s="12"/>
      <c r="E469" s="12"/>
      <c r="F469" s="11"/>
      <c r="G469" s="12"/>
      <c r="H469" s="11"/>
      <c r="I469" s="124" t="s">
        <v>181</v>
      </c>
      <c r="J469" s="11">
        <f>SUM(J468)</f>
        <v>0.27</v>
      </c>
    </row>
    <row r="470" spans="1:10" ht="15" thickBot="1" x14ac:dyDescent="0.25">
      <c r="A470" s="12"/>
      <c r="B470" s="12"/>
      <c r="C470" s="12"/>
      <c r="D470" s="12"/>
      <c r="E470" s="12"/>
      <c r="F470" s="11"/>
      <c r="G470" s="12"/>
      <c r="H470" s="215"/>
      <c r="I470" s="215"/>
      <c r="J470" s="11"/>
    </row>
    <row r="471" spans="1:10" ht="0.95" customHeight="1" thickTop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ht="18" customHeight="1" x14ac:dyDescent="0.2">
      <c r="A472" s="30"/>
      <c r="B472" s="28" t="s">
        <v>1</v>
      </c>
      <c r="C472" s="30" t="s">
        <v>2</v>
      </c>
      <c r="D472" s="30" t="s">
        <v>3</v>
      </c>
      <c r="E472" s="212" t="s">
        <v>207</v>
      </c>
      <c r="F472" s="212"/>
      <c r="G472" s="29" t="s">
        <v>4</v>
      </c>
      <c r="H472" s="28" t="s">
        <v>5</v>
      </c>
      <c r="I472" s="28" t="s">
        <v>6</v>
      </c>
      <c r="J472" s="28" t="s">
        <v>8</v>
      </c>
    </row>
    <row r="473" spans="1:10" ht="26.1" customHeight="1" x14ac:dyDescent="0.2">
      <c r="A473" s="26" t="s">
        <v>206</v>
      </c>
      <c r="B473" s="27" t="s">
        <v>304</v>
      </c>
      <c r="C473" s="26" t="s">
        <v>20</v>
      </c>
      <c r="D473" s="26" t="s">
        <v>303</v>
      </c>
      <c r="E473" s="213" t="s">
        <v>200</v>
      </c>
      <c r="F473" s="213"/>
      <c r="G473" s="25" t="s">
        <v>182</v>
      </c>
      <c r="H473" s="24"/>
      <c r="I473" s="23"/>
      <c r="J473" s="23"/>
    </row>
    <row r="474" spans="1:10" ht="26.1" customHeight="1" x14ac:dyDescent="0.2">
      <c r="A474" s="21" t="s">
        <v>203</v>
      </c>
      <c r="B474" s="22" t="s">
        <v>302</v>
      </c>
      <c r="C474" s="21" t="s">
        <v>20</v>
      </c>
      <c r="D474" s="21" t="s">
        <v>301</v>
      </c>
      <c r="E474" s="216" t="s">
        <v>200</v>
      </c>
      <c r="F474" s="216"/>
      <c r="G474" s="20" t="s">
        <v>182</v>
      </c>
      <c r="H474" s="19">
        <v>1</v>
      </c>
      <c r="I474" s="18">
        <v>1.87</v>
      </c>
      <c r="J474" s="18">
        <f t="shared" ref="J474" si="64">TRUNC(I474*H474,2)</f>
        <v>1.87</v>
      </c>
    </row>
    <row r="475" spans="1:10" ht="26.1" customHeight="1" x14ac:dyDescent="0.2">
      <c r="A475" s="16" t="s">
        <v>186</v>
      </c>
      <c r="B475" s="17" t="s">
        <v>300</v>
      </c>
      <c r="C475" s="16" t="s">
        <v>20</v>
      </c>
      <c r="D475" s="16" t="s">
        <v>299</v>
      </c>
      <c r="E475" s="214" t="s">
        <v>187</v>
      </c>
      <c r="F475" s="214"/>
      <c r="G475" s="15" t="s">
        <v>182</v>
      </c>
      <c r="H475" s="14">
        <v>1</v>
      </c>
      <c r="I475" s="13">
        <v>0.77</v>
      </c>
      <c r="J475" s="13">
        <f t="shared" ref="J475:J479" si="65">TRUNC(I475*H475,2)</f>
        <v>0.77</v>
      </c>
    </row>
    <row r="476" spans="1:10" ht="24" customHeight="1" x14ac:dyDescent="0.2">
      <c r="A476" s="16" t="s">
        <v>186</v>
      </c>
      <c r="B476" s="17" t="s">
        <v>298</v>
      </c>
      <c r="C476" s="16" t="s">
        <v>20</v>
      </c>
      <c r="D476" s="16" t="s">
        <v>297</v>
      </c>
      <c r="E476" s="214" t="s">
        <v>183</v>
      </c>
      <c r="F476" s="214"/>
      <c r="G476" s="15" t="s">
        <v>182</v>
      </c>
      <c r="H476" s="14">
        <v>1</v>
      </c>
      <c r="I476" s="13">
        <v>127.2</v>
      </c>
      <c r="J476" s="13">
        <f t="shared" si="65"/>
        <v>127.2</v>
      </c>
    </row>
    <row r="477" spans="1:10" ht="26.1" customHeight="1" x14ac:dyDescent="0.2">
      <c r="A477" s="16" t="s">
        <v>186</v>
      </c>
      <c r="B477" s="17" t="s">
        <v>197</v>
      </c>
      <c r="C477" s="16" t="s">
        <v>20</v>
      </c>
      <c r="D477" s="16" t="s">
        <v>196</v>
      </c>
      <c r="E477" s="214" t="s">
        <v>187</v>
      </c>
      <c r="F477" s="214"/>
      <c r="G477" s="15" t="s">
        <v>182</v>
      </c>
      <c r="H477" s="14">
        <v>1</v>
      </c>
      <c r="I477" s="13">
        <v>1.43</v>
      </c>
      <c r="J477" s="13">
        <f t="shared" si="65"/>
        <v>1.43</v>
      </c>
    </row>
    <row r="478" spans="1:10" ht="26.1" customHeight="1" x14ac:dyDescent="0.2">
      <c r="A478" s="16" t="s">
        <v>186</v>
      </c>
      <c r="B478" s="17" t="s">
        <v>296</v>
      </c>
      <c r="C478" s="16" t="s">
        <v>20</v>
      </c>
      <c r="D478" s="16" t="s">
        <v>295</v>
      </c>
      <c r="E478" s="214" t="s">
        <v>187</v>
      </c>
      <c r="F478" s="214"/>
      <c r="G478" s="15" t="s">
        <v>182</v>
      </c>
      <c r="H478" s="14">
        <v>1</v>
      </c>
      <c r="I478" s="13">
        <v>0.01</v>
      </c>
      <c r="J478" s="13">
        <f t="shared" si="65"/>
        <v>0.01</v>
      </c>
    </row>
    <row r="479" spans="1:10" ht="26.1" customHeight="1" x14ac:dyDescent="0.2">
      <c r="A479" s="16" t="s">
        <v>186</v>
      </c>
      <c r="B479" s="17" t="s">
        <v>193</v>
      </c>
      <c r="C479" s="16" t="s">
        <v>20</v>
      </c>
      <c r="D479" s="16" t="s">
        <v>192</v>
      </c>
      <c r="E479" s="214" t="s">
        <v>187</v>
      </c>
      <c r="F479" s="214"/>
      <c r="G479" s="15" t="s">
        <v>182</v>
      </c>
      <c r="H479" s="14">
        <v>1</v>
      </c>
      <c r="I479" s="13">
        <v>0.08</v>
      </c>
      <c r="J479" s="13">
        <f t="shared" si="65"/>
        <v>0.08</v>
      </c>
    </row>
    <row r="480" spans="1:10" x14ac:dyDescent="0.2">
      <c r="A480" s="12"/>
      <c r="B480" s="12"/>
      <c r="C480" s="12"/>
      <c r="D480" s="12"/>
      <c r="E480" s="12"/>
      <c r="F480" s="11"/>
      <c r="G480" s="12"/>
      <c r="H480" s="11"/>
      <c r="I480" s="124" t="s">
        <v>181</v>
      </c>
      <c r="J480" s="11">
        <f>SUM(J474:J479)</f>
        <v>131.36000000000001</v>
      </c>
    </row>
    <row r="481" spans="1:10" ht="15" thickBot="1" x14ac:dyDescent="0.25">
      <c r="A481" s="12"/>
      <c r="B481" s="12"/>
      <c r="C481" s="12"/>
      <c r="D481" s="12"/>
      <c r="E481" s="12"/>
      <c r="F481" s="11"/>
      <c r="G481" s="12"/>
      <c r="H481" s="215"/>
      <c r="I481" s="215"/>
      <c r="J481" s="11"/>
    </row>
    <row r="482" spans="1:10" ht="0.95" customHeight="1" thickTop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ht="18" customHeight="1" x14ac:dyDescent="0.2">
      <c r="A483" s="30"/>
      <c r="B483" s="28" t="s">
        <v>1</v>
      </c>
      <c r="C483" s="30" t="s">
        <v>2</v>
      </c>
      <c r="D483" s="30" t="s">
        <v>3</v>
      </c>
      <c r="E483" s="212" t="s">
        <v>207</v>
      </c>
      <c r="F483" s="212"/>
      <c r="G483" s="29" t="s">
        <v>4</v>
      </c>
      <c r="H483" s="28" t="s">
        <v>5</v>
      </c>
      <c r="I483" s="28" t="s">
        <v>6</v>
      </c>
      <c r="J483" s="28" t="s">
        <v>8</v>
      </c>
    </row>
    <row r="484" spans="1:10" ht="51.95" customHeight="1" x14ac:dyDescent="0.2">
      <c r="A484" s="26" t="s">
        <v>206</v>
      </c>
      <c r="B484" s="27" t="s">
        <v>294</v>
      </c>
      <c r="C484" s="26" t="s">
        <v>20</v>
      </c>
      <c r="D484" s="26" t="s">
        <v>293</v>
      </c>
      <c r="E484" s="213" t="s">
        <v>229</v>
      </c>
      <c r="F484" s="213"/>
      <c r="G484" s="25" t="s">
        <v>243</v>
      </c>
      <c r="H484" s="24"/>
      <c r="I484" s="23"/>
      <c r="J484" s="23"/>
    </row>
    <row r="485" spans="1:10" ht="51.95" customHeight="1" x14ac:dyDescent="0.2">
      <c r="A485" s="21" t="s">
        <v>203</v>
      </c>
      <c r="B485" s="22" t="s">
        <v>283</v>
      </c>
      <c r="C485" s="21" t="s">
        <v>20</v>
      </c>
      <c r="D485" s="21" t="s">
        <v>282</v>
      </c>
      <c r="E485" s="216" t="s">
        <v>229</v>
      </c>
      <c r="F485" s="216"/>
      <c r="G485" s="20" t="s">
        <v>182</v>
      </c>
      <c r="H485" s="19">
        <v>1</v>
      </c>
      <c r="I485" s="18">
        <v>3.75</v>
      </c>
      <c r="J485" s="18">
        <f t="shared" ref="J485:J488" si="66">TRUNC(I485*H485,2)</f>
        <v>3.75</v>
      </c>
    </row>
    <row r="486" spans="1:10" ht="51.95" customHeight="1" x14ac:dyDescent="0.2">
      <c r="A486" s="21" t="s">
        <v>203</v>
      </c>
      <c r="B486" s="22" t="s">
        <v>290</v>
      </c>
      <c r="C486" s="21" t="s">
        <v>20</v>
      </c>
      <c r="D486" s="21" t="s">
        <v>289</v>
      </c>
      <c r="E486" s="216" t="s">
        <v>229</v>
      </c>
      <c r="F486" s="216"/>
      <c r="G486" s="20" t="s">
        <v>182</v>
      </c>
      <c r="H486" s="19">
        <v>1</v>
      </c>
      <c r="I486" s="18">
        <v>0.03</v>
      </c>
      <c r="J486" s="18">
        <f t="shared" si="66"/>
        <v>0.03</v>
      </c>
    </row>
    <row r="487" spans="1:10" ht="51.95" customHeight="1" x14ac:dyDescent="0.2">
      <c r="A487" s="21" t="s">
        <v>203</v>
      </c>
      <c r="B487" s="22" t="s">
        <v>292</v>
      </c>
      <c r="C487" s="21" t="s">
        <v>20</v>
      </c>
      <c r="D487" s="21" t="s">
        <v>291</v>
      </c>
      <c r="E487" s="216" t="s">
        <v>229</v>
      </c>
      <c r="F487" s="216"/>
      <c r="G487" s="20" t="s">
        <v>182</v>
      </c>
      <c r="H487" s="19">
        <v>1</v>
      </c>
      <c r="I487" s="18">
        <v>0.18</v>
      </c>
      <c r="J487" s="18">
        <f t="shared" si="66"/>
        <v>0.18</v>
      </c>
    </row>
    <row r="488" spans="1:10" ht="51.95" customHeight="1" x14ac:dyDescent="0.2">
      <c r="A488" s="21" t="s">
        <v>203</v>
      </c>
      <c r="B488" s="22" t="s">
        <v>288</v>
      </c>
      <c r="C488" s="21" t="s">
        <v>20</v>
      </c>
      <c r="D488" s="21" t="s">
        <v>287</v>
      </c>
      <c r="E488" s="216" t="s">
        <v>229</v>
      </c>
      <c r="F488" s="216"/>
      <c r="G488" s="20" t="s">
        <v>182</v>
      </c>
      <c r="H488" s="19">
        <v>1</v>
      </c>
      <c r="I488" s="18">
        <v>0.12</v>
      </c>
      <c r="J488" s="18">
        <f t="shared" si="66"/>
        <v>0.12</v>
      </c>
    </row>
    <row r="489" spans="1:10" x14ac:dyDescent="0.2">
      <c r="A489" s="12"/>
      <c r="B489" s="12"/>
      <c r="C489" s="12"/>
      <c r="D489" s="12"/>
      <c r="E489" s="12"/>
      <c r="F489" s="11"/>
      <c r="G489" s="12"/>
      <c r="H489" s="11"/>
      <c r="I489" s="124" t="s">
        <v>181</v>
      </c>
      <c r="J489" s="11">
        <f>SUM(J485:J488)</f>
        <v>4.08</v>
      </c>
    </row>
    <row r="490" spans="1:10" ht="15" thickBot="1" x14ac:dyDescent="0.25">
      <c r="A490" s="12"/>
      <c r="B490" s="12"/>
      <c r="C490" s="12"/>
      <c r="D490" s="12"/>
      <c r="E490" s="12"/>
      <c r="F490" s="11"/>
      <c r="G490" s="12"/>
      <c r="H490" s="215"/>
      <c r="I490" s="215"/>
      <c r="J490" s="11"/>
    </row>
    <row r="491" spans="1:10" ht="0.95" customHeight="1" thickTop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ht="18" customHeight="1" x14ac:dyDescent="0.2">
      <c r="A492" s="30"/>
      <c r="B492" s="28" t="s">
        <v>1</v>
      </c>
      <c r="C492" s="30" t="s">
        <v>2</v>
      </c>
      <c r="D492" s="30" t="s">
        <v>3</v>
      </c>
      <c r="E492" s="212" t="s">
        <v>207</v>
      </c>
      <c r="F492" s="212"/>
      <c r="G492" s="29" t="s">
        <v>4</v>
      </c>
      <c r="H492" s="28" t="s">
        <v>5</v>
      </c>
      <c r="I492" s="28" t="s">
        <v>6</v>
      </c>
      <c r="J492" s="28" t="s">
        <v>8</v>
      </c>
    </row>
    <row r="493" spans="1:10" ht="51.95" customHeight="1" x14ac:dyDescent="0.2">
      <c r="A493" s="26" t="s">
        <v>206</v>
      </c>
      <c r="B493" s="27" t="s">
        <v>292</v>
      </c>
      <c r="C493" s="26" t="s">
        <v>20</v>
      </c>
      <c r="D493" s="26" t="s">
        <v>291</v>
      </c>
      <c r="E493" s="213" t="s">
        <v>229</v>
      </c>
      <c r="F493" s="213"/>
      <c r="G493" s="25" t="s">
        <v>182</v>
      </c>
      <c r="H493" s="24"/>
      <c r="I493" s="23"/>
      <c r="J493" s="23"/>
    </row>
    <row r="494" spans="1:10" ht="51.95" customHeight="1" x14ac:dyDescent="0.2">
      <c r="A494" s="16" t="s">
        <v>186</v>
      </c>
      <c r="B494" s="17" t="s">
        <v>286</v>
      </c>
      <c r="C494" s="16" t="s">
        <v>20</v>
      </c>
      <c r="D494" s="16" t="s">
        <v>285</v>
      </c>
      <c r="E494" s="214" t="s">
        <v>284</v>
      </c>
      <c r="F494" s="214"/>
      <c r="G494" s="15" t="s">
        <v>232</v>
      </c>
      <c r="H494" s="14">
        <v>7.2000000000000002E-5</v>
      </c>
      <c r="I494" s="13">
        <v>2525</v>
      </c>
      <c r="J494" s="13">
        <f t="shared" ref="J494" si="67">TRUNC(I494*H494,2)</f>
        <v>0.18</v>
      </c>
    </row>
    <row r="495" spans="1:10" x14ac:dyDescent="0.2">
      <c r="A495" s="12"/>
      <c r="B495" s="12"/>
      <c r="C495" s="12"/>
      <c r="D495" s="12"/>
      <c r="E495" s="12"/>
      <c r="F495" s="11"/>
      <c r="G495" s="12"/>
      <c r="H495" s="11"/>
      <c r="I495" s="124" t="s">
        <v>181</v>
      </c>
      <c r="J495" s="11">
        <f>SUM(J494)</f>
        <v>0.18</v>
      </c>
    </row>
    <row r="496" spans="1:10" ht="15" thickBot="1" x14ac:dyDescent="0.25">
      <c r="A496" s="12"/>
      <c r="B496" s="12"/>
      <c r="C496" s="12"/>
      <c r="D496" s="12"/>
      <c r="E496" s="12"/>
      <c r="F496" s="11"/>
      <c r="G496" s="12"/>
      <c r="H496" s="215"/>
      <c r="I496" s="215"/>
      <c r="J496" s="11"/>
    </row>
    <row r="497" spans="1:10" ht="0.95" customHeight="1" thickTop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ht="18" customHeight="1" x14ac:dyDescent="0.2">
      <c r="A498" s="30"/>
      <c r="B498" s="28" t="s">
        <v>1</v>
      </c>
      <c r="C498" s="30" t="s">
        <v>2</v>
      </c>
      <c r="D498" s="30" t="s">
        <v>3</v>
      </c>
      <c r="E498" s="212" t="s">
        <v>207</v>
      </c>
      <c r="F498" s="212"/>
      <c r="G498" s="29" t="s">
        <v>4</v>
      </c>
      <c r="H498" s="28" t="s">
        <v>5</v>
      </c>
      <c r="I498" s="28" t="s">
        <v>6</v>
      </c>
      <c r="J498" s="28" t="s">
        <v>8</v>
      </c>
    </row>
    <row r="499" spans="1:10" ht="51.95" customHeight="1" x14ac:dyDescent="0.2">
      <c r="A499" s="26" t="s">
        <v>206</v>
      </c>
      <c r="B499" s="27" t="s">
        <v>290</v>
      </c>
      <c r="C499" s="26" t="s">
        <v>20</v>
      </c>
      <c r="D499" s="26" t="s">
        <v>289</v>
      </c>
      <c r="E499" s="213" t="s">
        <v>229</v>
      </c>
      <c r="F499" s="213"/>
      <c r="G499" s="25" t="s">
        <v>182</v>
      </c>
      <c r="H499" s="24">
        <v>1</v>
      </c>
      <c r="I499" s="23">
        <v>0.03</v>
      </c>
      <c r="J499" s="23">
        <v>0.03</v>
      </c>
    </row>
    <row r="500" spans="1:10" ht="51.95" customHeight="1" x14ac:dyDescent="0.2">
      <c r="A500" s="16" t="s">
        <v>186</v>
      </c>
      <c r="B500" s="17" t="s">
        <v>286</v>
      </c>
      <c r="C500" s="16" t="s">
        <v>20</v>
      </c>
      <c r="D500" s="16" t="s">
        <v>285</v>
      </c>
      <c r="E500" s="214" t="s">
        <v>284</v>
      </c>
      <c r="F500" s="214"/>
      <c r="G500" s="15" t="s">
        <v>232</v>
      </c>
      <c r="H500" s="14">
        <v>1.4800000000000001E-5</v>
      </c>
      <c r="I500" s="13">
        <v>2525</v>
      </c>
      <c r="J500" s="13">
        <f t="shared" ref="J500" si="68">TRUNC(I500*H500,2)</f>
        <v>0.03</v>
      </c>
    </row>
    <row r="501" spans="1:10" x14ac:dyDescent="0.2">
      <c r="A501" s="12"/>
      <c r="B501" s="12"/>
      <c r="C501" s="12"/>
      <c r="D501" s="12"/>
      <c r="E501" s="12"/>
      <c r="F501" s="11"/>
      <c r="G501" s="12"/>
      <c r="H501" s="11"/>
      <c r="I501" s="124" t="s">
        <v>181</v>
      </c>
      <c r="J501" s="11">
        <f>SUM(J500)</f>
        <v>0.03</v>
      </c>
    </row>
    <row r="502" spans="1:10" ht="15" thickBot="1" x14ac:dyDescent="0.25">
      <c r="A502" s="12"/>
      <c r="B502" s="12"/>
      <c r="C502" s="12"/>
      <c r="D502" s="12"/>
      <c r="E502" s="12"/>
      <c r="F502" s="11"/>
      <c r="G502" s="12"/>
      <c r="H502" s="215"/>
      <c r="I502" s="215"/>
      <c r="J502" s="11"/>
    </row>
    <row r="503" spans="1:10" ht="0.95" customHeight="1" thickTop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ht="18" customHeight="1" x14ac:dyDescent="0.2">
      <c r="A504" s="30"/>
      <c r="B504" s="28" t="s">
        <v>1</v>
      </c>
      <c r="C504" s="30" t="s">
        <v>2</v>
      </c>
      <c r="D504" s="30" t="s">
        <v>3</v>
      </c>
      <c r="E504" s="212" t="s">
        <v>207</v>
      </c>
      <c r="F504" s="212"/>
      <c r="G504" s="29" t="s">
        <v>4</v>
      </c>
      <c r="H504" s="28" t="s">
        <v>5</v>
      </c>
      <c r="I504" s="28" t="s">
        <v>6</v>
      </c>
      <c r="J504" s="28" t="s">
        <v>8</v>
      </c>
    </row>
    <row r="505" spans="1:10" ht="51.95" customHeight="1" x14ac:dyDescent="0.2">
      <c r="A505" s="26" t="s">
        <v>206</v>
      </c>
      <c r="B505" s="27" t="s">
        <v>288</v>
      </c>
      <c r="C505" s="26" t="s">
        <v>20</v>
      </c>
      <c r="D505" s="26" t="s">
        <v>287</v>
      </c>
      <c r="E505" s="213" t="s">
        <v>229</v>
      </c>
      <c r="F505" s="213"/>
      <c r="G505" s="25" t="s">
        <v>182</v>
      </c>
      <c r="H505" s="24"/>
      <c r="I505" s="23"/>
      <c r="J505" s="23"/>
    </row>
    <row r="506" spans="1:10" ht="51.95" customHeight="1" x14ac:dyDescent="0.2">
      <c r="A506" s="16" t="s">
        <v>186</v>
      </c>
      <c r="B506" s="17" t="s">
        <v>286</v>
      </c>
      <c r="C506" s="16" t="s">
        <v>20</v>
      </c>
      <c r="D506" s="16" t="s">
        <v>285</v>
      </c>
      <c r="E506" s="214" t="s">
        <v>284</v>
      </c>
      <c r="F506" s="214"/>
      <c r="G506" s="15" t="s">
        <v>232</v>
      </c>
      <c r="H506" s="14">
        <v>5.0000000000000002E-5</v>
      </c>
      <c r="I506" s="13">
        <v>2525</v>
      </c>
      <c r="J506" s="13">
        <f t="shared" ref="J506" si="69">TRUNC(I506*H506,2)</f>
        <v>0.12</v>
      </c>
    </row>
    <row r="507" spans="1:10" x14ac:dyDescent="0.2">
      <c r="A507" s="12"/>
      <c r="B507" s="12"/>
      <c r="C507" s="12"/>
      <c r="D507" s="12"/>
      <c r="E507" s="12"/>
      <c r="F507" s="11"/>
      <c r="G507" s="12"/>
      <c r="H507" s="11"/>
      <c r="I507" s="124" t="s">
        <v>181</v>
      </c>
      <c r="J507" s="11">
        <f>SUM(J506)</f>
        <v>0.12</v>
      </c>
    </row>
    <row r="508" spans="1:10" ht="15" thickBot="1" x14ac:dyDescent="0.25">
      <c r="A508" s="12"/>
      <c r="B508" s="12"/>
      <c r="C508" s="12"/>
      <c r="D508" s="12"/>
      <c r="E508" s="12"/>
      <c r="F508" s="11"/>
      <c r="G508" s="12"/>
      <c r="H508" s="215"/>
      <c r="I508" s="215"/>
      <c r="J508" s="11"/>
    </row>
    <row r="509" spans="1:10" ht="0.95" customHeight="1" thickTop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ht="18" customHeight="1" x14ac:dyDescent="0.2">
      <c r="A510" s="30"/>
      <c r="B510" s="28" t="s">
        <v>1</v>
      </c>
      <c r="C510" s="30" t="s">
        <v>2</v>
      </c>
      <c r="D510" s="30" t="s">
        <v>3</v>
      </c>
      <c r="E510" s="212" t="s">
        <v>207</v>
      </c>
      <c r="F510" s="212"/>
      <c r="G510" s="29" t="s">
        <v>4</v>
      </c>
      <c r="H510" s="28" t="s">
        <v>5</v>
      </c>
      <c r="I510" s="28" t="s">
        <v>6</v>
      </c>
      <c r="J510" s="28" t="s">
        <v>8</v>
      </c>
    </row>
    <row r="511" spans="1:10" ht="51.95" customHeight="1" x14ac:dyDescent="0.2">
      <c r="A511" s="26" t="s">
        <v>206</v>
      </c>
      <c r="B511" s="27" t="s">
        <v>283</v>
      </c>
      <c r="C511" s="26" t="s">
        <v>20</v>
      </c>
      <c r="D511" s="26" t="s">
        <v>282</v>
      </c>
      <c r="E511" s="213" t="s">
        <v>229</v>
      </c>
      <c r="F511" s="213"/>
      <c r="G511" s="25" t="s">
        <v>182</v>
      </c>
      <c r="H511" s="24"/>
      <c r="I511" s="23"/>
      <c r="J511" s="23"/>
    </row>
    <row r="512" spans="1:10" ht="26.1" customHeight="1" x14ac:dyDescent="0.2">
      <c r="A512" s="16" t="s">
        <v>186</v>
      </c>
      <c r="B512" s="17" t="s">
        <v>228</v>
      </c>
      <c r="C512" s="16" t="s">
        <v>20</v>
      </c>
      <c r="D512" s="16" t="s">
        <v>227</v>
      </c>
      <c r="E512" s="214" t="s">
        <v>226</v>
      </c>
      <c r="F512" s="214"/>
      <c r="G512" s="15" t="s">
        <v>225</v>
      </c>
      <c r="H512" s="14">
        <v>4.42</v>
      </c>
      <c r="I512" s="13">
        <v>0.85</v>
      </c>
      <c r="J512" s="13">
        <f t="shared" ref="J512" si="70">TRUNC(I512*H512,2)</f>
        <v>3.75</v>
      </c>
    </row>
    <row r="513" spans="1:10" x14ac:dyDescent="0.2">
      <c r="A513" s="12"/>
      <c r="B513" s="12"/>
      <c r="C513" s="12"/>
      <c r="D513" s="12"/>
      <c r="E513" s="12"/>
      <c r="F513" s="11"/>
      <c r="G513" s="12"/>
      <c r="H513" s="11"/>
      <c r="I513" s="124" t="s">
        <v>181</v>
      </c>
      <c r="J513" s="11">
        <f>SUM(J512)</f>
        <v>3.75</v>
      </c>
    </row>
    <row r="514" spans="1:10" ht="15" thickBot="1" x14ac:dyDescent="0.25">
      <c r="A514" s="12"/>
      <c r="B514" s="12"/>
      <c r="C514" s="12"/>
      <c r="D514" s="12"/>
      <c r="E514" s="12"/>
      <c r="F514" s="11"/>
      <c r="G514" s="12"/>
      <c r="H514" s="215"/>
      <c r="I514" s="215"/>
      <c r="J514" s="11"/>
    </row>
    <row r="515" spans="1:10" ht="0.95" customHeight="1" thickTop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ht="18" customHeight="1" x14ac:dyDescent="0.2">
      <c r="A516" s="30"/>
      <c r="B516" s="28" t="s">
        <v>1</v>
      </c>
      <c r="C516" s="30" t="s">
        <v>2</v>
      </c>
      <c r="D516" s="30" t="s">
        <v>3</v>
      </c>
      <c r="E516" s="212" t="s">
        <v>207</v>
      </c>
      <c r="F516" s="212"/>
      <c r="G516" s="29" t="s">
        <v>4</v>
      </c>
      <c r="H516" s="28" t="s">
        <v>5</v>
      </c>
      <c r="I516" s="28" t="s">
        <v>6</v>
      </c>
      <c r="J516" s="28" t="s">
        <v>8</v>
      </c>
    </row>
    <row r="517" spans="1:10" ht="26.1" customHeight="1" x14ac:dyDescent="0.2">
      <c r="A517" s="26" t="s">
        <v>206</v>
      </c>
      <c r="B517" s="27" t="s">
        <v>281</v>
      </c>
      <c r="C517" s="26" t="s">
        <v>20</v>
      </c>
      <c r="D517" s="26" t="s">
        <v>280</v>
      </c>
      <c r="E517" s="213" t="s">
        <v>200</v>
      </c>
      <c r="F517" s="213"/>
      <c r="G517" s="25" t="s">
        <v>182</v>
      </c>
      <c r="H517" s="24"/>
      <c r="I517" s="23"/>
      <c r="J517" s="23"/>
    </row>
    <row r="518" spans="1:10" ht="26.1" customHeight="1" x14ac:dyDescent="0.2">
      <c r="A518" s="21" t="s">
        <v>203</v>
      </c>
      <c r="B518" s="22" t="s">
        <v>279</v>
      </c>
      <c r="C518" s="21" t="s">
        <v>20</v>
      </c>
      <c r="D518" s="21" t="s">
        <v>278</v>
      </c>
      <c r="E518" s="216" t="s">
        <v>200</v>
      </c>
      <c r="F518" s="216"/>
      <c r="G518" s="20" t="s">
        <v>182</v>
      </c>
      <c r="H518" s="19">
        <v>1</v>
      </c>
      <c r="I518" s="18">
        <v>0.28999999999999998</v>
      </c>
      <c r="J518" s="18">
        <f t="shared" ref="J518" si="71">TRUNC(I518*H518,2)</f>
        <v>0.28999999999999998</v>
      </c>
    </row>
    <row r="519" spans="1:10" ht="26.1" customHeight="1" x14ac:dyDescent="0.2">
      <c r="A519" s="16" t="s">
        <v>186</v>
      </c>
      <c r="B519" s="17" t="s">
        <v>269</v>
      </c>
      <c r="C519" s="16" t="s">
        <v>20</v>
      </c>
      <c r="D519" s="16" t="s">
        <v>268</v>
      </c>
      <c r="E519" s="214" t="s">
        <v>187</v>
      </c>
      <c r="F519" s="214"/>
      <c r="G519" s="15" t="s">
        <v>182</v>
      </c>
      <c r="H519" s="14">
        <v>1</v>
      </c>
      <c r="I519" s="13">
        <v>0.01</v>
      </c>
      <c r="J519" s="13">
        <f t="shared" ref="J519:J525" si="72">TRUNC(I519*H519,2)</f>
        <v>0.01</v>
      </c>
    </row>
    <row r="520" spans="1:10" ht="26.1" customHeight="1" x14ac:dyDescent="0.2">
      <c r="A520" s="16" t="s">
        <v>186</v>
      </c>
      <c r="B520" s="17" t="s">
        <v>271</v>
      </c>
      <c r="C520" s="16" t="s">
        <v>20</v>
      </c>
      <c r="D520" s="16" t="s">
        <v>270</v>
      </c>
      <c r="E520" s="214" t="s">
        <v>187</v>
      </c>
      <c r="F520" s="214"/>
      <c r="G520" s="15" t="s">
        <v>182</v>
      </c>
      <c r="H520" s="14">
        <v>1</v>
      </c>
      <c r="I520" s="13">
        <v>0.89</v>
      </c>
      <c r="J520" s="13">
        <f t="shared" si="72"/>
        <v>0.89</v>
      </c>
    </row>
    <row r="521" spans="1:10" ht="26.1" customHeight="1" x14ac:dyDescent="0.2">
      <c r="A521" s="16" t="s">
        <v>186</v>
      </c>
      <c r="B521" s="17" t="s">
        <v>197</v>
      </c>
      <c r="C521" s="16" t="s">
        <v>20</v>
      </c>
      <c r="D521" s="16" t="s">
        <v>196</v>
      </c>
      <c r="E521" s="214" t="s">
        <v>187</v>
      </c>
      <c r="F521" s="214"/>
      <c r="G521" s="15" t="s">
        <v>182</v>
      </c>
      <c r="H521" s="14">
        <v>1</v>
      </c>
      <c r="I521" s="13">
        <v>1.43</v>
      </c>
      <c r="J521" s="13">
        <f t="shared" si="72"/>
        <v>1.43</v>
      </c>
    </row>
    <row r="522" spans="1:10" ht="26.1" customHeight="1" x14ac:dyDescent="0.2">
      <c r="A522" s="16" t="s">
        <v>186</v>
      </c>
      <c r="B522" s="17" t="s">
        <v>189</v>
      </c>
      <c r="C522" s="16" t="s">
        <v>20</v>
      </c>
      <c r="D522" s="16" t="s">
        <v>188</v>
      </c>
      <c r="E522" s="214" t="s">
        <v>187</v>
      </c>
      <c r="F522" s="214"/>
      <c r="G522" s="15" t="s">
        <v>182</v>
      </c>
      <c r="H522" s="14">
        <v>1</v>
      </c>
      <c r="I522" s="13">
        <v>5.59</v>
      </c>
      <c r="J522" s="13">
        <f t="shared" si="72"/>
        <v>5.59</v>
      </c>
    </row>
    <row r="523" spans="1:10" ht="24" customHeight="1" x14ac:dyDescent="0.2">
      <c r="A523" s="16" t="s">
        <v>186</v>
      </c>
      <c r="B523" s="17" t="s">
        <v>277</v>
      </c>
      <c r="C523" s="16" t="s">
        <v>20</v>
      </c>
      <c r="D523" s="16" t="s">
        <v>276</v>
      </c>
      <c r="E523" s="214" t="s">
        <v>183</v>
      </c>
      <c r="F523" s="214"/>
      <c r="G523" s="15" t="s">
        <v>182</v>
      </c>
      <c r="H523" s="14">
        <v>1</v>
      </c>
      <c r="I523" s="13">
        <v>25.65</v>
      </c>
      <c r="J523" s="13">
        <f t="shared" si="72"/>
        <v>25.65</v>
      </c>
    </row>
    <row r="524" spans="1:10" ht="26.1" customHeight="1" x14ac:dyDescent="0.2">
      <c r="A524" s="16" t="s">
        <v>186</v>
      </c>
      <c r="B524" s="17" t="s">
        <v>193</v>
      </c>
      <c r="C524" s="16" t="s">
        <v>20</v>
      </c>
      <c r="D524" s="16" t="s">
        <v>192</v>
      </c>
      <c r="E524" s="214" t="s">
        <v>187</v>
      </c>
      <c r="F524" s="214"/>
      <c r="G524" s="15" t="s">
        <v>182</v>
      </c>
      <c r="H524" s="14">
        <v>1</v>
      </c>
      <c r="I524" s="13">
        <v>0.08</v>
      </c>
      <c r="J524" s="13">
        <f t="shared" si="72"/>
        <v>0.08</v>
      </c>
    </row>
    <row r="525" spans="1:10" ht="26.1" customHeight="1" x14ac:dyDescent="0.2">
      <c r="A525" s="16" t="s">
        <v>186</v>
      </c>
      <c r="B525" s="17" t="s">
        <v>191</v>
      </c>
      <c r="C525" s="16" t="s">
        <v>20</v>
      </c>
      <c r="D525" s="16" t="s">
        <v>190</v>
      </c>
      <c r="E525" s="214" t="s">
        <v>187</v>
      </c>
      <c r="F525" s="214"/>
      <c r="G525" s="15" t="s">
        <v>182</v>
      </c>
      <c r="H525" s="14">
        <v>1</v>
      </c>
      <c r="I525" s="13">
        <v>0.71</v>
      </c>
      <c r="J525" s="13">
        <f t="shared" si="72"/>
        <v>0.71</v>
      </c>
    </row>
    <row r="526" spans="1:10" x14ac:dyDescent="0.2">
      <c r="A526" s="12"/>
      <c r="B526" s="12"/>
      <c r="C526" s="12"/>
      <c r="D526" s="12"/>
      <c r="E526" s="12"/>
      <c r="F526" s="11"/>
      <c r="G526" s="12"/>
      <c r="H526" s="11"/>
      <c r="I526" s="124" t="s">
        <v>181</v>
      </c>
      <c r="J526" s="11">
        <f>SUM(J518:J525)</f>
        <v>34.65</v>
      </c>
    </row>
    <row r="527" spans="1:10" ht="15" thickBot="1" x14ac:dyDescent="0.25">
      <c r="A527" s="12"/>
      <c r="B527" s="12"/>
      <c r="C527" s="12"/>
      <c r="D527" s="12"/>
      <c r="E527" s="12"/>
      <c r="F527" s="11"/>
      <c r="G527" s="12"/>
      <c r="H527" s="215"/>
      <c r="I527" s="215"/>
      <c r="J527" s="11"/>
    </row>
    <row r="528" spans="1:10" ht="0.95" customHeight="1" thickTop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ht="18" customHeight="1" x14ac:dyDescent="0.2">
      <c r="A529" s="30"/>
      <c r="B529" s="28" t="s">
        <v>1</v>
      </c>
      <c r="C529" s="30" t="s">
        <v>2</v>
      </c>
      <c r="D529" s="30" t="s">
        <v>3</v>
      </c>
      <c r="E529" s="212" t="s">
        <v>207</v>
      </c>
      <c r="F529" s="212"/>
      <c r="G529" s="29" t="s">
        <v>4</v>
      </c>
      <c r="H529" s="28" t="s">
        <v>5</v>
      </c>
      <c r="I529" s="28" t="s">
        <v>6</v>
      </c>
      <c r="J529" s="28" t="s">
        <v>8</v>
      </c>
    </row>
    <row r="530" spans="1:10" ht="26.1" customHeight="1" x14ac:dyDescent="0.2">
      <c r="A530" s="26" t="s">
        <v>206</v>
      </c>
      <c r="B530" s="27" t="s">
        <v>242</v>
      </c>
      <c r="C530" s="26" t="s">
        <v>20</v>
      </c>
      <c r="D530" s="26" t="s">
        <v>241</v>
      </c>
      <c r="E530" s="213" t="s">
        <v>222</v>
      </c>
      <c r="F530" s="213"/>
      <c r="G530" s="25" t="s">
        <v>182</v>
      </c>
      <c r="H530" s="24"/>
      <c r="I530" s="23"/>
      <c r="J530" s="23"/>
    </row>
    <row r="531" spans="1:10" ht="26.1" customHeight="1" x14ac:dyDescent="0.2">
      <c r="A531" s="21" t="s">
        <v>203</v>
      </c>
      <c r="B531" s="22" t="s">
        <v>275</v>
      </c>
      <c r="C531" s="21" t="s">
        <v>20</v>
      </c>
      <c r="D531" s="21" t="s">
        <v>274</v>
      </c>
      <c r="E531" s="216" t="s">
        <v>222</v>
      </c>
      <c r="F531" s="216"/>
      <c r="G531" s="20" t="s">
        <v>182</v>
      </c>
      <c r="H531" s="19">
        <v>1</v>
      </c>
      <c r="I531" s="18">
        <v>0.35</v>
      </c>
      <c r="J531" s="18">
        <f t="shared" ref="J531:J538" si="73">TRUNC(I531*H531,2)</f>
        <v>0.35</v>
      </c>
    </row>
    <row r="532" spans="1:10" ht="26.1" customHeight="1" x14ac:dyDescent="0.2">
      <c r="A532" s="16" t="s">
        <v>186</v>
      </c>
      <c r="B532" s="17" t="s">
        <v>273</v>
      </c>
      <c r="C532" s="16" t="s">
        <v>20</v>
      </c>
      <c r="D532" s="16" t="s">
        <v>272</v>
      </c>
      <c r="E532" s="214" t="s">
        <v>183</v>
      </c>
      <c r="F532" s="214"/>
      <c r="G532" s="15" t="s">
        <v>182</v>
      </c>
      <c r="H532" s="14">
        <v>1</v>
      </c>
      <c r="I532" s="13">
        <v>31.12</v>
      </c>
      <c r="J532" s="13">
        <f t="shared" si="73"/>
        <v>31.12</v>
      </c>
    </row>
    <row r="533" spans="1:10" ht="26.1" customHeight="1" x14ac:dyDescent="0.2">
      <c r="A533" s="16" t="s">
        <v>186</v>
      </c>
      <c r="B533" s="17" t="s">
        <v>193</v>
      </c>
      <c r="C533" s="16" t="s">
        <v>20</v>
      </c>
      <c r="D533" s="16" t="s">
        <v>192</v>
      </c>
      <c r="E533" s="214" t="s">
        <v>187</v>
      </c>
      <c r="F533" s="214"/>
      <c r="G533" s="15" t="s">
        <v>182</v>
      </c>
      <c r="H533" s="14">
        <v>1</v>
      </c>
      <c r="I533" s="13">
        <v>0.08</v>
      </c>
      <c r="J533" s="13">
        <f t="shared" si="73"/>
        <v>0.08</v>
      </c>
    </row>
    <row r="534" spans="1:10" ht="26.1" customHeight="1" x14ac:dyDescent="0.2">
      <c r="A534" s="16" t="s">
        <v>186</v>
      </c>
      <c r="B534" s="17" t="s">
        <v>189</v>
      </c>
      <c r="C534" s="16" t="s">
        <v>20</v>
      </c>
      <c r="D534" s="16" t="s">
        <v>188</v>
      </c>
      <c r="E534" s="214" t="s">
        <v>187</v>
      </c>
      <c r="F534" s="214"/>
      <c r="G534" s="15" t="s">
        <v>182</v>
      </c>
      <c r="H534" s="14">
        <v>1</v>
      </c>
      <c r="I534" s="13">
        <v>5.59</v>
      </c>
      <c r="J534" s="13">
        <f t="shared" si="73"/>
        <v>5.59</v>
      </c>
    </row>
    <row r="535" spans="1:10" ht="26.1" customHeight="1" x14ac:dyDescent="0.2">
      <c r="A535" s="16" t="s">
        <v>186</v>
      </c>
      <c r="B535" s="17" t="s">
        <v>197</v>
      </c>
      <c r="C535" s="16" t="s">
        <v>20</v>
      </c>
      <c r="D535" s="16" t="s">
        <v>196</v>
      </c>
      <c r="E535" s="214" t="s">
        <v>187</v>
      </c>
      <c r="F535" s="214"/>
      <c r="G535" s="15" t="s">
        <v>182</v>
      </c>
      <c r="H535" s="14">
        <v>1</v>
      </c>
      <c r="I535" s="13">
        <v>1.43</v>
      </c>
      <c r="J535" s="13">
        <f t="shared" si="73"/>
        <v>1.43</v>
      </c>
    </row>
    <row r="536" spans="1:10" ht="26.1" customHeight="1" x14ac:dyDescent="0.2">
      <c r="A536" s="16" t="s">
        <v>186</v>
      </c>
      <c r="B536" s="17" t="s">
        <v>191</v>
      </c>
      <c r="C536" s="16" t="s">
        <v>20</v>
      </c>
      <c r="D536" s="16" t="s">
        <v>190</v>
      </c>
      <c r="E536" s="214" t="s">
        <v>187</v>
      </c>
      <c r="F536" s="214"/>
      <c r="G536" s="15" t="s">
        <v>182</v>
      </c>
      <c r="H536" s="14">
        <v>1</v>
      </c>
      <c r="I536" s="13">
        <v>0.71</v>
      </c>
      <c r="J536" s="13">
        <f t="shared" si="73"/>
        <v>0.71</v>
      </c>
    </row>
    <row r="537" spans="1:10" ht="26.1" customHeight="1" x14ac:dyDescent="0.2">
      <c r="A537" s="16" t="s">
        <v>186</v>
      </c>
      <c r="B537" s="17" t="s">
        <v>271</v>
      </c>
      <c r="C537" s="16" t="s">
        <v>20</v>
      </c>
      <c r="D537" s="16" t="s">
        <v>270</v>
      </c>
      <c r="E537" s="214" t="s">
        <v>187</v>
      </c>
      <c r="F537" s="214"/>
      <c r="G537" s="15" t="s">
        <v>182</v>
      </c>
      <c r="H537" s="14">
        <v>1</v>
      </c>
      <c r="I537" s="13">
        <v>0.89</v>
      </c>
      <c r="J537" s="13">
        <f t="shared" si="73"/>
        <v>0.89</v>
      </c>
    </row>
    <row r="538" spans="1:10" ht="26.1" customHeight="1" x14ac:dyDescent="0.2">
      <c r="A538" s="16" t="s">
        <v>186</v>
      </c>
      <c r="B538" s="17" t="s">
        <v>269</v>
      </c>
      <c r="C538" s="16" t="s">
        <v>20</v>
      </c>
      <c r="D538" s="16" t="s">
        <v>268</v>
      </c>
      <c r="E538" s="214" t="s">
        <v>187</v>
      </c>
      <c r="F538" s="214"/>
      <c r="G538" s="15" t="s">
        <v>182</v>
      </c>
      <c r="H538" s="14">
        <v>1</v>
      </c>
      <c r="I538" s="13">
        <v>0.01</v>
      </c>
      <c r="J538" s="13">
        <f t="shared" si="73"/>
        <v>0.01</v>
      </c>
    </row>
    <row r="539" spans="1:10" x14ac:dyDescent="0.2">
      <c r="A539" s="12"/>
      <c r="B539" s="12"/>
      <c r="C539" s="12"/>
      <c r="D539" s="12"/>
      <c r="E539" s="12"/>
      <c r="F539" s="11"/>
      <c r="G539" s="12"/>
      <c r="H539" s="11"/>
      <c r="I539" s="124" t="s">
        <v>181</v>
      </c>
      <c r="J539" s="11">
        <f>SUM(J531:J538)</f>
        <v>40.18</v>
      </c>
    </row>
    <row r="540" spans="1:10" ht="15" thickBot="1" x14ac:dyDescent="0.25">
      <c r="A540" s="12"/>
      <c r="B540" s="12"/>
      <c r="C540" s="12"/>
      <c r="D540" s="12"/>
      <c r="E540" s="12"/>
      <c r="F540" s="11"/>
      <c r="G540" s="12"/>
      <c r="H540" s="215"/>
      <c r="I540" s="215"/>
      <c r="J540" s="11"/>
    </row>
    <row r="541" spans="1:10" ht="0.95" customHeight="1" thickTop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ht="18" customHeight="1" x14ac:dyDescent="0.2">
      <c r="A542" s="30"/>
      <c r="B542" s="28" t="s">
        <v>1</v>
      </c>
      <c r="C542" s="30" t="s">
        <v>2</v>
      </c>
      <c r="D542" s="30" t="s">
        <v>3</v>
      </c>
      <c r="E542" s="212" t="s">
        <v>207</v>
      </c>
      <c r="F542" s="212"/>
      <c r="G542" s="29" t="s">
        <v>4</v>
      </c>
      <c r="H542" s="28" t="s">
        <v>5</v>
      </c>
      <c r="I542" s="28" t="s">
        <v>6</v>
      </c>
      <c r="J542" s="28" t="s">
        <v>8</v>
      </c>
    </row>
    <row r="543" spans="1:10" ht="24" customHeight="1" x14ac:dyDescent="0.2">
      <c r="A543" s="26" t="s">
        <v>206</v>
      </c>
      <c r="B543" s="27" t="s">
        <v>267</v>
      </c>
      <c r="C543" s="26" t="s">
        <v>20</v>
      </c>
      <c r="D543" s="26" t="s">
        <v>266</v>
      </c>
      <c r="E543" s="213" t="s">
        <v>200</v>
      </c>
      <c r="F543" s="213"/>
      <c r="G543" s="25" t="s">
        <v>182</v>
      </c>
      <c r="H543" s="24"/>
      <c r="I543" s="23"/>
      <c r="J543" s="23"/>
    </row>
    <row r="544" spans="1:10" ht="26.1" customHeight="1" x14ac:dyDescent="0.2">
      <c r="A544" s="21" t="s">
        <v>203</v>
      </c>
      <c r="B544" s="22" t="s">
        <v>263</v>
      </c>
      <c r="C544" s="21" t="s">
        <v>20</v>
      </c>
      <c r="D544" s="21" t="s">
        <v>262</v>
      </c>
      <c r="E544" s="216" t="s">
        <v>200</v>
      </c>
      <c r="F544" s="216"/>
      <c r="G544" s="20" t="s">
        <v>182</v>
      </c>
      <c r="H544" s="19">
        <v>1</v>
      </c>
      <c r="I544" s="18">
        <v>0.47</v>
      </c>
      <c r="J544" s="18">
        <f t="shared" ref="J544:J551" si="74">TRUNC(I544*H544,2)</f>
        <v>0.47</v>
      </c>
    </row>
    <row r="545" spans="1:10" ht="26.1" customHeight="1" x14ac:dyDescent="0.2">
      <c r="A545" s="16" t="s">
        <v>186</v>
      </c>
      <c r="B545" s="17" t="s">
        <v>189</v>
      </c>
      <c r="C545" s="16" t="s">
        <v>20</v>
      </c>
      <c r="D545" s="16" t="s">
        <v>188</v>
      </c>
      <c r="E545" s="214" t="s">
        <v>187</v>
      </c>
      <c r="F545" s="214"/>
      <c r="G545" s="15" t="s">
        <v>182</v>
      </c>
      <c r="H545" s="14">
        <v>1</v>
      </c>
      <c r="I545" s="13">
        <v>5.59</v>
      </c>
      <c r="J545" s="13">
        <f t="shared" si="74"/>
        <v>5.59</v>
      </c>
    </row>
    <row r="546" spans="1:10" ht="26.1" customHeight="1" x14ac:dyDescent="0.2">
      <c r="A546" s="16" t="s">
        <v>186</v>
      </c>
      <c r="B546" s="17" t="s">
        <v>199</v>
      </c>
      <c r="C546" s="16" t="s">
        <v>20</v>
      </c>
      <c r="D546" s="16" t="s">
        <v>198</v>
      </c>
      <c r="E546" s="214" t="s">
        <v>187</v>
      </c>
      <c r="F546" s="214"/>
      <c r="G546" s="15" t="s">
        <v>182</v>
      </c>
      <c r="H546" s="14">
        <v>1</v>
      </c>
      <c r="I546" s="13">
        <v>1.31</v>
      </c>
      <c r="J546" s="13">
        <f t="shared" si="74"/>
        <v>1.31</v>
      </c>
    </row>
    <row r="547" spans="1:10" ht="26.1" customHeight="1" x14ac:dyDescent="0.2">
      <c r="A547" s="16" t="s">
        <v>186</v>
      </c>
      <c r="B547" s="17" t="s">
        <v>197</v>
      </c>
      <c r="C547" s="16" t="s">
        <v>20</v>
      </c>
      <c r="D547" s="16" t="s">
        <v>196</v>
      </c>
      <c r="E547" s="214" t="s">
        <v>187</v>
      </c>
      <c r="F547" s="214"/>
      <c r="G547" s="15" t="s">
        <v>182</v>
      </c>
      <c r="H547" s="14">
        <v>1</v>
      </c>
      <c r="I547" s="13">
        <v>1.43</v>
      </c>
      <c r="J547" s="13">
        <f t="shared" si="74"/>
        <v>1.43</v>
      </c>
    </row>
    <row r="548" spans="1:10" ht="26.1" customHeight="1" x14ac:dyDescent="0.2">
      <c r="A548" s="16" t="s">
        <v>186</v>
      </c>
      <c r="B548" s="17" t="s">
        <v>191</v>
      </c>
      <c r="C548" s="16" t="s">
        <v>20</v>
      </c>
      <c r="D548" s="16" t="s">
        <v>190</v>
      </c>
      <c r="E548" s="214" t="s">
        <v>187</v>
      </c>
      <c r="F548" s="214"/>
      <c r="G548" s="15" t="s">
        <v>182</v>
      </c>
      <c r="H548" s="14">
        <v>1</v>
      </c>
      <c r="I548" s="13">
        <v>0.71</v>
      </c>
      <c r="J548" s="13">
        <f t="shared" si="74"/>
        <v>0.71</v>
      </c>
    </row>
    <row r="549" spans="1:10" ht="26.1" customHeight="1" x14ac:dyDescent="0.2">
      <c r="A549" s="16" t="s">
        <v>186</v>
      </c>
      <c r="B549" s="17" t="s">
        <v>193</v>
      </c>
      <c r="C549" s="16" t="s">
        <v>20</v>
      </c>
      <c r="D549" s="16" t="s">
        <v>192</v>
      </c>
      <c r="E549" s="214" t="s">
        <v>187</v>
      </c>
      <c r="F549" s="214"/>
      <c r="G549" s="15" t="s">
        <v>182</v>
      </c>
      <c r="H549" s="14">
        <v>1</v>
      </c>
      <c r="I549" s="13">
        <v>0.08</v>
      </c>
      <c r="J549" s="13">
        <f t="shared" si="74"/>
        <v>0.08</v>
      </c>
    </row>
    <row r="550" spans="1:10" ht="24" customHeight="1" x14ac:dyDescent="0.2">
      <c r="A550" s="16" t="s">
        <v>186</v>
      </c>
      <c r="B550" s="17" t="s">
        <v>261</v>
      </c>
      <c r="C550" s="16" t="s">
        <v>20</v>
      </c>
      <c r="D550" s="16" t="s">
        <v>260</v>
      </c>
      <c r="E550" s="214" t="s">
        <v>183</v>
      </c>
      <c r="F550" s="214"/>
      <c r="G550" s="15" t="s">
        <v>182</v>
      </c>
      <c r="H550" s="14">
        <v>1</v>
      </c>
      <c r="I550" s="13">
        <v>22.18</v>
      </c>
      <c r="J550" s="13">
        <f t="shared" si="74"/>
        <v>22.18</v>
      </c>
    </row>
    <row r="551" spans="1:10" ht="26.1" customHeight="1" x14ac:dyDescent="0.2">
      <c r="A551" s="16" t="s">
        <v>186</v>
      </c>
      <c r="B551" s="17" t="s">
        <v>195</v>
      </c>
      <c r="C551" s="16" t="s">
        <v>20</v>
      </c>
      <c r="D551" s="16" t="s">
        <v>194</v>
      </c>
      <c r="E551" s="214" t="s">
        <v>187</v>
      </c>
      <c r="F551" s="214"/>
      <c r="G551" s="15" t="s">
        <v>182</v>
      </c>
      <c r="H551" s="14">
        <v>1</v>
      </c>
      <c r="I551" s="13">
        <v>0.78</v>
      </c>
      <c r="J551" s="13">
        <f t="shared" si="74"/>
        <v>0.78</v>
      </c>
    </row>
    <row r="552" spans="1:10" x14ac:dyDescent="0.2">
      <c r="A552" s="12"/>
      <c r="B552" s="12"/>
      <c r="C552" s="12"/>
      <c r="D552" s="12"/>
      <c r="E552" s="12"/>
      <c r="F552" s="11"/>
      <c r="G552" s="12"/>
      <c r="H552" s="11"/>
      <c r="I552" s="124" t="s">
        <v>181</v>
      </c>
      <c r="J552" s="11">
        <f>SUM(J544:J551)</f>
        <v>32.549999999999997</v>
      </c>
    </row>
    <row r="553" spans="1:10" ht="15" thickBot="1" x14ac:dyDescent="0.25">
      <c r="A553" s="12"/>
      <c r="B553" s="12"/>
      <c r="C553" s="12"/>
      <c r="D553" s="12"/>
      <c r="E553" s="12"/>
      <c r="F553" s="11"/>
      <c r="G553" s="12"/>
      <c r="H553" s="215"/>
      <c r="I553" s="215"/>
      <c r="J553" s="11"/>
    </row>
    <row r="554" spans="1:10" ht="0.95" customHeight="1" thickTop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ht="18" customHeight="1" x14ac:dyDescent="0.2">
      <c r="A555" s="30"/>
      <c r="B555" s="28" t="s">
        <v>1</v>
      </c>
      <c r="C555" s="30" t="s">
        <v>2</v>
      </c>
      <c r="D555" s="30" t="s">
        <v>3</v>
      </c>
      <c r="E555" s="212" t="s">
        <v>207</v>
      </c>
      <c r="F555" s="212"/>
      <c r="G555" s="29" t="s">
        <v>4</v>
      </c>
      <c r="H555" s="28" t="s">
        <v>5</v>
      </c>
      <c r="I555" s="28" t="s">
        <v>6</v>
      </c>
      <c r="J555" s="28" t="s">
        <v>8</v>
      </c>
    </row>
    <row r="556" spans="1:10" ht="26.1" customHeight="1" x14ac:dyDescent="0.2">
      <c r="A556" s="26" t="s">
        <v>206</v>
      </c>
      <c r="B556" s="27" t="s">
        <v>265</v>
      </c>
      <c r="C556" s="26" t="s">
        <v>15</v>
      </c>
      <c r="D556" s="26" t="s">
        <v>264</v>
      </c>
      <c r="E556" s="213" t="s">
        <v>222</v>
      </c>
      <c r="F556" s="213"/>
      <c r="G556" s="25" t="s">
        <v>182</v>
      </c>
      <c r="H556" s="24"/>
      <c r="I556" s="23"/>
      <c r="J556" s="23"/>
    </row>
    <row r="557" spans="1:10" ht="26.1" customHeight="1" x14ac:dyDescent="0.2">
      <c r="A557" s="21" t="s">
        <v>203</v>
      </c>
      <c r="B557" s="22" t="s">
        <v>263</v>
      </c>
      <c r="C557" s="21" t="s">
        <v>20</v>
      </c>
      <c r="D557" s="21" t="s">
        <v>262</v>
      </c>
      <c r="E557" s="216" t="s">
        <v>200</v>
      </c>
      <c r="F557" s="216"/>
      <c r="G557" s="20" t="s">
        <v>182</v>
      </c>
      <c r="H557" s="19">
        <v>1.3</v>
      </c>
      <c r="I557" s="18">
        <v>0.47</v>
      </c>
      <c r="J557" s="18">
        <f t="shared" ref="J557:J564" si="75">TRUNC(I557*H557,2)</f>
        <v>0.61</v>
      </c>
    </row>
    <row r="558" spans="1:10" ht="26.1" customHeight="1" x14ac:dyDescent="0.2">
      <c r="A558" s="16" t="s">
        <v>186</v>
      </c>
      <c r="B558" s="17" t="s">
        <v>197</v>
      </c>
      <c r="C558" s="16" t="s">
        <v>20</v>
      </c>
      <c r="D558" s="16" t="s">
        <v>196</v>
      </c>
      <c r="E558" s="214" t="s">
        <v>187</v>
      </c>
      <c r="F558" s="214"/>
      <c r="G558" s="15" t="s">
        <v>182</v>
      </c>
      <c r="H558" s="14">
        <v>1.3</v>
      </c>
      <c r="I558" s="13">
        <v>1.43</v>
      </c>
      <c r="J558" s="13">
        <f t="shared" si="75"/>
        <v>1.85</v>
      </c>
    </row>
    <row r="559" spans="1:10" ht="26.1" customHeight="1" x14ac:dyDescent="0.2">
      <c r="A559" s="16" t="s">
        <v>186</v>
      </c>
      <c r="B559" s="17" t="s">
        <v>193</v>
      </c>
      <c r="C559" s="16" t="s">
        <v>20</v>
      </c>
      <c r="D559" s="16" t="s">
        <v>192</v>
      </c>
      <c r="E559" s="214" t="s">
        <v>187</v>
      </c>
      <c r="F559" s="214"/>
      <c r="G559" s="15" t="s">
        <v>182</v>
      </c>
      <c r="H559" s="14">
        <v>1.3</v>
      </c>
      <c r="I559" s="13">
        <v>0.08</v>
      </c>
      <c r="J559" s="13">
        <f t="shared" si="75"/>
        <v>0.1</v>
      </c>
    </row>
    <row r="560" spans="1:10" ht="26.1" customHeight="1" x14ac:dyDescent="0.2">
      <c r="A560" s="16" t="s">
        <v>186</v>
      </c>
      <c r="B560" s="17" t="s">
        <v>195</v>
      </c>
      <c r="C560" s="16" t="s">
        <v>20</v>
      </c>
      <c r="D560" s="16" t="s">
        <v>194</v>
      </c>
      <c r="E560" s="214" t="s">
        <v>187</v>
      </c>
      <c r="F560" s="214"/>
      <c r="G560" s="15" t="s">
        <v>182</v>
      </c>
      <c r="H560" s="14">
        <v>1.3</v>
      </c>
      <c r="I560" s="13">
        <v>0.78</v>
      </c>
      <c r="J560" s="13">
        <f t="shared" si="75"/>
        <v>1.01</v>
      </c>
    </row>
    <row r="561" spans="1:10" ht="26.1" customHeight="1" x14ac:dyDescent="0.2">
      <c r="A561" s="16" t="s">
        <v>186</v>
      </c>
      <c r="B561" s="17" t="s">
        <v>199</v>
      </c>
      <c r="C561" s="16" t="s">
        <v>20</v>
      </c>
      <c r="D561" s="16" t="s">
        <v>198</v>
      </c>
      <c r="E561" s="214" t="s">
        <v>187</v>
      </c>
      <c r="F561" s="214"/>
      <c r="G561" s="15" t="s">
        <v>182</v>
      </c>
      <c r="H561" s="14">
        <v>1.3</v>
      </c>
      <c r="I561" s="13">
        <v>1.31</v>
      </c>
      <c r="J561" s="13">
        <f t="shared" si="75"/>
        <v>1.7</v>
      </c>
    </row>
    <row r="562" spans="1:10" ht="26.1" customHeight="1" x14ac:dyDescent="0.2">
      <c r="A562" s="16" t="s">
        <v>186</v>
      </c>
      <c r="B562" s="17" t="s">
        <v>189</v>
      </c>
      <c r="C562" s="16" t="s">
        <v>20</v>
      </c>
      <c r="D562" s="16" t="s">
        <v>188</v>
      </c>
      <c r="E562" s="214" t="s">
        <v>187</v>
      </c>
      <c r="F562" s="214"/>
      <c r="G562" s="15" t="s">
        <v>182</v>
      </c>
      <c r="H562" s="14">
        <v>1.3</v>
      </c>
      <c r="I562" s="13">
        <v>5.59</v>
      </c>
      <c r="J562" s="13">
        <f t="shared" si="75"/>
        <v>7.26</v>
      </c>
    </row>
    <row r="563" spans="1:10" ht="24" customHeight="1" x14ac:dyDescent="0.2">
      <c r="A563" s="16" t="s">
        <v>186</v>
      </c>
      <c r="B563" s="17" t="s">
        <v>261</v>
      </c>
      <c r="C563" s="16" t="s">
        <v>20</v>
      </c>
      <c r="D563" s="16" t="s">
        <v>260</v>
      </c>
      <c r="E563" s="214" t="s">
        <v>183</v>
      </c>
      <c r="F563" s="214"/>
      <c r="G563" s="15" t="s">
        <v>182</v>
      </c>
      <c r="H563" s="14">
        <v>1.3</v>
      </c>
      <c r="I563" s="13">
        <v>22.18</v>
      </c>
      <c r="J563" s="13">
        <f t="shared" si="75"/>
        <v>28.83</v>
      </c>
    </row>
    <row r="564" spans="1:10" ht="26.1" customHeight="1" x14ac:dyDescent="0.2">
      <c r="A564" s="16" t="s">
        <v>186</v>
      </c>
      <c r="B564" s="17" t="s">
        <v>191</v>
      </c>
      <c r="C564" s="16" t="s">
        <v>20</v>
      </c>
      <c r="D564" s="16" t="s">
        <v>190</v>
      </c>
      <c r="E564" s="214" t="s">
        <v>187</v>
      </c>
      <c r="F564" s="214"/>
      <c r="G564" s="15" t="s">
        <v>182</v>
      </c>
      <c r="H564" s="14">
        <v>1.3</v>
      </c>
      <c r="I564" s="13">
        <v>0.71</v>
      </c>
      <c r="J564" s="13">
        <f t="shared" si="75"/>
        <v>0.92</v>
      </c>
    </row>
    <row r="565" spans="1:10" x14ac:dyDescent="0.2">
      <c r="A565" s="12"/>
      <c r="B565" s="12"/>
      <c r="C565" s="12"/>
      <c r="D565" s="12"/>
      <c r="E565" s="12"/>
      <c r="F565" s="11"/>
      <c r="G565" s="12"/>
      <c r="H565" s="11"/>
      <c r="I565" s="124" t="s">
        <v>181</v>
      </c>
      <c r="J565" s="11">
        <f>SUM(J557:J564)</f>
        <v>42.28</v>
      </c>
    </row>
    <row r="566" spans="1:10" ht="15" thickBot="1" x14ac:dyDescent="0.25">
      <c r="A566" s="12"/>
      <c r="B566" s="12"/>
      <c r="C566" s="12"/>
      <c r="D566" s="12"/>
      <c r="E566" s="12"/>
      <c r="F566" s="11"/>
      <c r="G566" s="12"/>
      <c r="H566" s="215"/>
      <c r="I566" s="215"/>
      <c r="J566" s="11"/>
    </row>
    <row r="567" spans="1:10" ht="0.95" customHeight="1" thickTop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ht="18" customHeight="1" x14ac:dyDescent="0.2">
      <c r="A568" s="30"/>
      <c r="B568" s="28" t="s">
        <v>1</v>
      </c>
      <c r="C568" s="30" t="s">
        <v>2</v>
      </c>
      <c r="D568" s="30" t="s">
        <v>3</v>
      </c>
      <c r="E568" s="212" t="s">
        <v>207</v>
      </c>
      <c r="F568" s="212"/>
      <c r="G568" s="29" t="s">
        <v>4</v>
      </c>
      <c r="H568" s="28" t="s">
        <v>5</v>
      </c>
      <c r="I568" s="28" t="s">
        <v>6</v>
      </c>
      <c r="J568" s="28" t="s">
        <v>8</v>
      </c>
    </row>
    <row r="569" spans="1:10" ht="26.1" customHeight="1" x14ac:dyDescent="0.2">
      <c r="A569" s="26" t="s">
        <v>206</v>
      </c>
      <c r="B569" s="27" t="s">
        <v>259</v>
      </c>
      <c r="C569" s="26" t="s">
        <v>15</v>
      </c>
      <c r="D569" s="26" t="s">
        <v>258</v>
      </c>
      <c r="E569" s="213" t="s">
        <v>257</v>
      </c>
      <c r="F569" s="213"/>
      <c r="G569" s="25" t="s">
        <v>182</v>
      </c>
      <c r="H569" s="24"/>
      <c r="I569" s="23"/>
      <c r="J569" s="23"/>
    </row>
    <row r="570" spans="1:10" ht="26.1" customHeight="1" x14ac:dyDescent="0.2">
      <c r="A570" s="21" t="s">
        <v>203</v>
      </c>
      <c r="B570" s="22" t="s">
        <v>256</v>
      </c>
      <c r="C570" s="21" t="s">
        <v>20</v>
      </c>
      <c r="D570" s="21" t="s">
        <v>255</v>
      </c>
      <c r="E570" s="216" t="s">
        <v>200</v>
      </c>
      <c r="F570" s="216"/>
      <c r="G570" s="20" t="s">
        <v>182</v>
      </c>
      <c r="H570" s="19">
        <v>1.3</v>
      </c>
      <c r="I570" s="18">
        <v>0.32</v>
      </c>
      <c r="J570" s="18">
        <f t="shared" ref="J570:J577" si="76">TRUNC(I570*H570,2)</f>
        <v>0.41</v>
      </c>
    </row>
    <row r="571" spans="1:10" ht="26.1" customHeight="1" x14ac:dyDescent="0.2">
      <c r="A571" s="16" t="s">
        <v>186</v>
      </c>
      <c r="B571" s="17" t="s">
        <v>254</v>
      </c>
      <c r="C571" s="16" t="s">
        <v>20</v>
      </c>
      <c r="D571" s="16" t="s">
        <v>253</v>
      </c>
      <c r="E571" s="214" t="s">
        <v>187</v>
      </c>
      <c r="F571" s="214"/>
      <c r="G571" s="15" t="s">
        <v>182</v>
      </c>
      <c r="H571" s="14">
        <v>1.3</v>
      </c>
      <c r="I571" s="13">
        <v>1.85</v>
      </c>
      <c r="J571" s="13">
        <f t="shared" si="76"/>
        <v>2.4</v>
      </c>
    </row>
    <row r="572" spans="1:10" ht="26.1" customHeight="1" x14ac:dyDescent="0.2">
      <c r="A572" s="16" t="s">
        <v>186</v>
      </c>
      <c r="B572" s="17" t="s">
        <v>252</v>
      </c>
      <c r="C572" s="16" t="s">
        <v>20</v>
      </c>
      <c r="D572" s="16" t="s">
        <v>251</v>
      </c>
      <c r="E572" s="214" t="s">
        <v>187</v>
      </c>
      <c r="F572" s="214"/>
      <c r="G572" s="15" t="s">
        <v>182</v>
      </c>
      <c r="H572" s="14">
        <v>1.3</v>
      </c>
      <c r="I572" s="13">
        <v>2.0499999999999998</v>
      </c>
      <c r="J572" s="13">
        <f t="shared" si="76"/>
        <v>2.66</v>
      </c>
    </row>
    <row r="573" spans="1:10" ht="26.1" customHeight="1" x14ac:dyDescent="0.2">
      <c r="A573" s="16" t="s">
        <v>186</v>
      </c>
      <c r="B573" s="17" t="s">
        <v>191</v>
      </c>
      <c r="C573" s="16" t="s">
        <v>20</v>
      </c>
      <c r="D573" s="16" t="s">
        <v>190</v>
      </c>
      <c r="E573" s="214" t="s">
        <v>187</v>
      </c>
      <c r="F573" s="214"/>
      <c r="G573" s="15" t="s">
        <v>182</v>
      </c>
      <c r="H573" s="14">
        <v>1.3</v>
      </c>
      <c r="I573" s="13">
        <v>0.71</v>
      </c>
      <c r="J573" s="13">
        <f t="shared" si="76"/>
        <v>0.92</v>
      </c>
    </row>
    <row r="574" spans="1:10" ht="26.1" customHeight="1" x14ac:dyDescent="0.2">
      <c r="A574" s="16" t="s">
        <v>186</v>
      </c>
      <c r="B574" s="17" t="s">
        <v>193</v>
      </c>
      <c r="C574" s="16" t="s">
        <v>20</v>
      </c>
      <c r="D574" s="16" t="s">
        <v>192</v>
      </c>
      <c r="E574" s="214" t="s">
        <v>187</v>
      </c>
      <c r="F574" s="214"/>
      <c r="G574" s="15" t="s">
        <v>182</v>
      </c>
      <c r="H574" s="14">
        <v>1.3</v>
      </c>
      <c r="I574" s="13">
        <v>0.08</v>
      </c>
      <c r="J574" s="13">
        <f t="shared" si="76"/>
        <v>0.1</v>
      </c>
    </row>
    <row r="575" spans="1:10" ht="24" customHeight="1" x14ac:dyDescent="0.2">
      <c r="A575" s="16" t="s">
        <v>186</v>
      </c>
      <c r="B575" s="17" t="s">
        <v>250</v>
      </c>
      <c r="C575" s="16" t="s">
        <v>20</v>
      </c>
      <c r="D575" s="16" t="s">
        <v>249</v>
      </c>
      <c r="E575" s="214" t="s">
        <v>183</v>
      </c>
      <c r="F575" s="214"/>
      <c r="G575" s="15" t="s">
        <v>182</v>
      </c>
      <c r="H575" s="14">
        <v>1.3</v>
      </c>
      <c r="I575" s="13">
        <v>22.14</v>
      </c>
      <c r="J575" s="13">
        <f t="shared" si="76"/>
        <v>28.78</v>
      </c>
    </row>
    <row r="576" spans="1:10" ht="26.1" customHeight="1" x14ac:dyDescent="0.2">
      <c r="A576" s="16" t="s">
        <v>186</v>
      </c>
      <c r="B576" s="17" t="s">
        <v>197</v>
      </c>
      <c r="C576" s="16" t="s">
        <v>20</v>
      </c>
      <c r="D576" s="16" t="s">
        <v>196</v>
      </c>
      <c r="E576" s="214" t="s">
        <v>187</v>
      </c>
      <c r="F576" s="214"/>
      <c r="G576" s="15" t="s">
        <v>182</v>
      </c>
      <c r="H576" s="14">
        <v>1.3</v>
      </c>
      <c r="I576" s="13">
        <v>1.43</v>
      </c>
      <c r="J576" s="13">
        <f t="shared" si="76"/>
        <v>1.85</v>
      </c>
    </row>
    <row r="577" spans="1:10" ht="26.1" customHeight="1" x14ac:dyDescent="0.2">
      <c r="A577" s="16" t="s">
        <v>186</v>
      </c>
      <c r="B577" s="17" t="s">
        <v>189</v>
      </c>
      <c r="C577" s="16" t="s">
        <v>20</v>
      </c>
      <c r="D577" s="16" t="s">
        <v>188</v>
      </c>
      <c r="E577" s="214" t="s">
        <v>187</v>
      </c>
      <c r="F577" s="214"/>
      <c r="G577" s="15" t="s">
        <v>182</v>
      </c>
      <c r="H577" s="14">
        <v>1.3</v>
      </c>
      <c r="I577" s="13">
        <v>5.59</v>
      </c>
      <c r="J577" s="13">
        <f t="shared" si="76"/>
        <v>7.26</v>
      </c>
    </row>
    <row r="578" spans="1:10" x14ac:dyDescent="0.2">
      <c r="A578" s="12"/>
      <c r="B578" s="12"/>
      <c r="C578" s="12"/>
      <c r="D578" s="12"/>
      <c r="E578" s="12"/>
      <c r="F578" s="11"/>
      <c r="G578" s="12"/>
      <c r="H578" s="11"/>
      <c r="I578" s="124" t="s">
        <v>181</v>
      </c>
      <c r="J578" s="11">
        <f>SUM(J570:J577)</f>
        <v>44.38</v>
      </c>
    </row>
    <row r="579" spans="1:10" ht="15" thickBot="1" x14ac:dyDescent="0.25">
      <c r="A579" s="12"/>
      <c r="B579" s="12"/>
      <c r="C579" s="12"/>
      <c r="D579" s="12"/>
      <c r="E579" s="12"/>
      <c r="F579" s="11"/>
      <c r="G579" s="12"/>
      <c r="H579" s="215"/>
      <c r="I579" s="215"/>
      <c r="J579" s="11"/>
    </row>
    <row r="580" spans="1:10" ht="0.95" customHeight="1" thickTop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ht="18" customHeight="1" x14ac:dyDescent="0.2">
      <c r="A581" s="30"/>
      <c r="B581" s="28" t="s">
        <v>1</v>
      </c>
      <c r="C581" s="30" t="s">
        <v>2</v>
      </c>
      <c r="D581" s="30" t="s">
        <v>3</v>
      </c>
      <c r="E581" s="212" t="s">
        <v>207</v>
      </c>
      <c r="F581" s="212"/>
      <c r="G581" s="29" t="s">
        <v>4</v>
      </c>
      <c r="H581" s="28" t="s">
        <v>5</v>
      </c>
      <c r="I581" s="28" t="s">
        <v>6</v>
      </c>
      <c r="J581" s="28" t="s">
        <v>8</v>
      </c>
    </row>
    <row r="582" spans="1:10" ht="39" customHeight="1" x14ac:dyDescent="0.2">
      <c r="A582" s="26" t="s">
        <v>206</v>
      </c>
      <c r="B582" s="27" t="s">
        <v>248</v>
      </c>
      <c r="C582" s="26" t="s">
        <v>20</v>
      </c>
      <c r="D582" s="26" t="s">
        <v>247</v>
      </c>
      <c r="E582" s="213" t="s">
        <v>229</v>
      </c>
      <c r="F582" s="213"/>
      <c r="G582" s="25" t="s">
        <v>246</v>
      </c>
      <c r="H582" s="24"/>
      <c r="I582" s="23"/>
      <c r="J582" s="23"/>
    </row>
    <row r="583" spans="1:10" ht="39" customHeight="1" x14ac:dyDescent="0.2">
      <c r="A583" s="21" t="s">
        <v>203</v>
      </c>
      <c r="B583" s="22" t="s">
        <v>238</v>
      </c>
      <c r="C583" s="21" t="s">
        <v>20</v>
      </c>
      <c r="D583" s="21" t="s">
        <v>237</v>
      </c>
      <c r="E583" s="216" t="s">
        <v>229</v>
      </c>
      <c r="F583" s="216"/>
      <c r="G583" s="20" t="s">
        <v>182</v>
      </c>
      <c r="H583" s="19">
        <v>1</v>
      </c>
      <c r="I583" s="18">
        <v>0.01</v>
      </c>
      <c r="J583" s="18">
        <f t="shared" ref="J583:J585" si="77">TRUNC(I583*H583,2)</f>
        <v>0.01</v>
      </c>
    </row>
    <row r="584" spans="1:10" ht="26.1" customHeight="1" x14ac:dyDescent="0.2">
      <c r="A584" s="21" t="s">
        <v>203</v>
      </c>
      <c r="B584" s="22" t="s">
        <v>242</v>
      </c>
      <c r="C584" s="21" t="s">
        <v>20</v>
      </c>
      <c r="D584" s="21" t="s">
        <v>241</v>
      </c>
      <c r="E584" s="216" t="s">
        <v>222</v>
      </c>
      <c r="F584" s="216"/>
      <c r="G584" s="20" t="s">
        <v>182</v>
      </c>
      <c r="H584" s="19">
        <v>1</v>
      </c>
      <c r="I584" s="18">
        <v>40.18</v>
      </c>
      <c r="J584" s="18">
        <f t="shared" si="77"/>
        <v>40.18</v>
      </c>
    </row>
    <row r="585" spans="1:10" ht="39" customHeight="1" x14ac:dyDescent="0.2">
      <c r="A585" s="21" t="s">
        <v>203</v>
      </c>
      <c r="B585" s="22" t="s">
        <v>240</v>
      </c>
      <c r="C585" s="21" t="s">
        <v>20</v>
      </c>
      <c r="D585" s="21" t="s">
        <v>239</v>
      </c>
      <c r="E585" s="216" t="s">
        <v>229</v>
      </c>
      <c r="F585" s="216"/>
      <c r="G585" s="20" t="s">
        <v>182</v>
      </c>
      <c r="H585" s="19">
        <v>1</v>
      </c>
      <c r="I585" s="18">
        <v>0.09</v>
      </c>
      <c r="J585" s="18">
        <f t="shared" si="77"/>
        <v>0.09</v>
      </c>
    </row>
    <row r="586" spans="1:10" x14ac:dyDescent="0.2">
      <c r="A586" s="12"/>
      <c r="B586" s="12"/>
      <c r="C586" s="12"/>
      <c r="D586" s="12"/>
      <c r="E586" s="12"/>
      <c r="F586" s="11"/>
      <c r="G586" s="12"/>
      <c r="H586" s="11"/>
      <c r="I586" s="124" t="s">
        <v>181</v>
      </c>
      <c r="J586" s="11">
        <f>SUM(J583:J585)</f>
        <v>40.28</v>
      </c>
    </row>
    <row r="587" spans="1:10" ht="15" thickBot="1" x14ac:dyDescent="0.25">
      <c r="A587" s="12"/>
      <c r="B587" s="12"/>
      <c r="C587" s="12"/>
      <c r="D587" s="12"/>
      <c r="E587" s="12"/>
      <c r="F587" s="11"/>
      <c r="G587" s="12"/>
      <c r="H587" s="215"/>
      <c r="I587" s="215"/>
      <c r="J587" s="11"/>
    </row>
    <row r="588" spans="1:10" ht="0.95" customHeight="1" thickTop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ht="18" customHeight="1" x14ac:dyDescent="0.2">
      <c r="A589" s="30"/>
      <c r="B589" s="28" t="s">
        <v>1</v>
      </c>
      <c r="C589" s="30" t="s">
        <v>2</v>
      </c>
      <c r="D589" s="30" t="s">
        <v>3</v>
      </c>
      <c r="E589" s="212" t="s">
        <v>207</v>
      </c>
      <c r="F589" s="212"/>
      <c r="G589" s="29" t="s">
        <v>4</v>
      </c>
      <c r="H589" s="28" t="s">
        <v>5</v>
      </c>
      <c r="I589" s="28" t="s">
        <v>6</v>
      </c>
      <c r="J589" s="28" t="s">
        <v>8</v>
      </c>
    </row>
    <row r="590" spans="1:10" ht="39" customHeight="1" x14ac:dyDescent="0.2">
      <c r="A590" s="26" t="s">
        <v>206</v>
      </c>
      <c r="B590" s="27" t="s">
        <v>245</v>
      </c>
      <c r="C590" s="26" t="s">
        <v>20</v>
      </c>
      <c r="D590" s="26" t="s">
        <v>244</v>
      </c>
      <c r="E590" s="213" t="s">
        <v>229</v>
      </c>
      <c r="F590" s="213"/>
      <c r="G590" s="25" t="s">
        <v>243</v>
      </c>
      <c r="H590" s="24"/>
      <c r="I590" s="23"/>
      <c r="J590" s="23"/>
    </row>
    <row r="591" spans="1:10" ht="39" customHeight="1" x14ac:dyDescent="0.2">
      <c r="A591" s="21" t="s">
        <v>203</v>
      </c>
      <c r="B591" s="22" t="s">
        <v>238</v>
      </c>
      <c r="C591" s="21" t="s">
        <v>20</v>
      </c>
      <c r="D591" s="21" t="s">
        <v>237</v>
      </c>
      <c r="E591" s="216" t="s">
        <v>229</v>
      </c>
      <c r="F591" s="216"/>
      <c r="G591" s="20" t="s">
        <v>182</v>
      </c>
      <c r="H591" s="19">
        <v>1</v>
      </c>
      <c r="I591" s="18">
        <v>0.01</v>
      </c>
      <c r="J591" s="18">
        <f t="shared" ref="J591:J595" si="78">TRUNC(I591*H591,2)</f>
        <v>0.01</v>
      </c>
    </row>
    <row r="592" spans="1:10" ht="26.1" customHeight="1" x14ac:dyDescent="0.2">
      <c r="A592" s="21" t="s">
        <v>203</v>
      </c>
      <c r="B592" s="22" t="s">
        <v>242</v>
      </c>
      <c r="C592" s="21" t="s">
        <v>20</v>
      </c>
      <c r="D592" s="21" t="s">
        <v>241</v>
      </c>
      <c r="E592" s="216" t="s">
        <v>222</v>
      </c>
      <c r="F592" s="216"/>
      <c r="G592" s="20" t="s">
        <v>182</v>
      </c>
      <c r="H592" s="19">
        <v>1</v>
      </c>
      <c r="I592" s="18">
        <v>40.18</v>
      </c>
      <c r="J592" s="18">
        <f t="shared" si="78"/>
        <v>40.18</v>
      </c>
    </row>
    <row r="593" spans="1:10" ht="39" customHeight="1" x14ac:dyDescent="0.2">
      <c r="A593" s="21" t="s">
        <v>203</v>
      </c>
      <c r="B593" s="22" t="s">
        <v>231</v>
      </c>
      <c r="C593" s="21" t="s">
        <v>20</v>
      </c>
      <c r="D593" s="21" t="s">
        <v>230</v>
      </c>
      <c r="E593" s="216" t="s">
        <v>229</v>
      </c>
      <c r="F593" s="216"/>
      <c r="G593" s="20" t="s">
        <v>182</v>
      </c>
      <c r="H593" s="19">
        <v>1</v>
      </c>
      <c r="I593" s="18">
        <v>1.1499999999999999</v>
      </c>
      <c r="J593" s="18">
        <f t="shared" si="78"/>
        <v>1.1499999999999999</v>
      </c>
    </row>
    <row r="594" spans="1:10" ht="39" customHeight="1" x14ac:dyDescent="0.2">
      <c r="A594" s="21" t="s">
        <v>203</v>
      </c>
      <c r="B594" s="22" t="s">
        <v>236</v>
      </c>
      <c r="C594" s="21" t="s">
        <v>20</v>
      </c>
      <c r="D594" s="21" t="s">
        <v>235</v>
      </c>
      <c r="E594" s="216" t="s">
        <v>229</v>
      </c>
      <c r="F594" s="216"/>
      <c r="G594" s="20" t="s">
        <v>182</v>
      </c>
      <c r="H594" s="19">
        <v>1</v>
      </c>
      <c r="I594" s="18">
        <v>0.06</v>
      </c>
      <c r="J594" s="18">
        <f t="shared" si="78"/>
        <v>0.06</v>
      </c>
    </row>
    <row r="595" spans="1:10" ht="39" customHeight="1" x14ac:dyDescent="0.2">
      <c r="A595" s="21" t="s">
        <v>203</v>
      </c>
      <c r="B595" s="22" t="s">
        <v>240</v>
      </c>
      <c r="C595" s="21" t="s">
        <v>20</v>
      </c>
      <c r="D595" s="21" t="s">
        <v>239</v>
      </c>
      <c r="E595" s="216" t="s">
        <v>229</v>
      </c>
      <c r="F595" s="216"/>
      <c r="G595" s="20" t="s">
        <v>182</v>
      </c>
      <c r="H595" s="19">
        <v>1</v>
      </c>
      <c r="I595" s="18">
        <v>0.09</v>
      </c>
      <c r="J595" s="18">
        <f t="shared" si="78"/>
        <v>0.09</v>
      </c>
    </row>
    <row r="596" spans="1:10" x14ac:dyDescent="0.2">
      <c r="A596" s="12"/>
      <c r="B596" s="12"/>
      <c r="C596" s="12"/>
      <c r="D596" s="12"/>
      <c r="E596" s="12"/>
      <c r="F596" s="11"/>
      <c r="G596" s="12"/>
      <c r="H596" s="11"/>
      <c r="I596" s="124" t="s">
        <v>181</v>
      </c>
      <c r="J596" s="11">
        <f>SUM(J591:J595)</f>
        <v>41.49</v>
      </c>
    </row>
    <row r="597" spans="1:10" ht="15" thickBot="1" x14ac:dyDescent="0.25">
      <c r="A597" s="12"/>
      <c r="B597" s="12"/>
      <c r="C597" s="12"/>
      <c r="D597" s="12"/>
      <c r="E597" s="12"/>
      <c r="F597" s="11"/>
      <c r="G597" s="12"/>
      <c r="H597" s="215"/>
      <c r="I597" s="215"/>
      <c r="J597" s="11"/>
    </row>
    <row r="598" spans="1:10" ht="0.95" customHeight="1" thickTop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ht="18" customHeight="1" x14ac:dyDescent="0.2">
      <c r="A599" s="30"/>
      <c r="B599" s="28" t="s">
        <v>1</v>
      </c>
      <c r="C599" s="30" t="s">
        <v>2</v>
      </c>
      <c r="D599" s="30" t="s">
        <v>3</v>
      </c>
      <c r="E599" s="212" t="s">
        <v>207</v>
      </c>
      <c r="F599" s="212"/>
      <c r="G599" s="29" t="s">
        <v>4</v>
      </c>
      <c r="H599" s="28" t="s">
        <v>5</v>
      </c>
      <c r="I599" s="28" t="s">
        <v>6</v>
      </c>
      <c r="J599" s="28" t="s">
        <v>8</v>
      </c>
    </row>
    <row r="600" spans="1:10" ht="39" customHeight="1" x14ac:dyDescent="0.2">
      <c r="A600" s="26" t="s">
        <v>206</v>
      </c>
      <c r="B600" s="27" t="s">
        <v>240</v>
      </c>
      <c r="C600" s="26" t="s">
        <v>20</v>
      </c>
      <c r="D600" s="26" t="s">
        <v>239</v>
      </c>
      <c r="E600" s="213" t="s">
        <v>229</v>
      </c>
      <c r="F600" s="213"/>
      <c r="G600" s="25" t="s">
        <v>182</v>
      </c>
      <c r="H600" s="24"/>
      <c r="I600" s="23"/>
      <c r="J600" s="23"/>
    </row>
    <row r="601" spans="1:10" ht="39" customHeight="1" x14ac:dyDescent="0.2">
      <c r="A601" s="16" t="s">
        <v>186</v>
      </c>
      <c r="B601" s="17" t="s">
        <v>234</v>
      </c>
      <c r="C601" s="16" t="s">
        <v>20</v>
      </c>
      <c r="D601" s="16" t="s">
        <v>233</v>
      </c>
      <c r="E601" s="214" t="s">
        <v>187</v>
      </c>
      <c r="F601" s="214"/>
      <c r="G601" s="15" t="s">
        <v>232</v>
      </c>
      <c r="H601" s="14">
        <v>7.2000000000000002E-5</v>
      </c>
      <c r="I601" s="13">
        <v>1294.06</v>
      </c>
      <c r="J601" s="13">
        <f t="shared" ref="J601" si="79">TRUNC(I601*H601,2)</f>
        <v>0.09</v>
      </c>
    </row>
    <row r="602" spans="1:10" x14ac:dyDescent="0.2">
      <c r="A602" s="12"/>
      <c r="B602" s="12"/>
      <c r="C602" s="12"/>
      <c r="D602" s="12"/>
      <c r="E602" s="12"/>
      <c r="F602" s="11"/>
      <c r="G602" s="12"/>
      <c r="H602" s="11"/>
      <c r="I602" s="124" t="s">
        <v>181</v>
      </c>
      <c r="J602" s="11">
        <f>SUM(J601)</f>
        <v>0.09</v>
      </c>
    </row>
    <row r="603" spans="1:10" ht="15" thickBot="1" x14ac:dyDescent="0.25">
      <c r="A603" s="12"/>
      <c r="B603" s="12"/>
      <c r="C603" s="12"/>
      <c r="D603" s="12"/>
      <c r="E603" s="12"/>
      <c r="F603" s="11"/>
      <c r="G603" s="12"/>
      <c r="H603" s="215"/>
      <c r="I603" s="215"/>
      <c r="J603" s="11"/>
    </row>
    <row r="604" spans="1:10" ht="0.95" customHeight="1" thickTop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ht="18" customHeight="1" x14ac:dyDescent="0.2">
      <c r="A605" s="30"/>
      <c r="B605" s="28" t="s">
        <v>1</v>
      </c>
      <c r="C605" s="30" t="s">
        <v>2</v>
      </c>
      <c r="D605" s="30" t="s">
        <v>3</v>
      </c>
      <c r="E605" s="212" t="s">
        <v>207</v>
      </c>
      <c r="F605" s="212"/>
      <c r="G605" s="29" t="s">
        <v>4</v>
      </c>
      <c r="H605" s="28" t="s">
        <v>5</v>
      </c>
      <c r="I605" s="28" t="s">
        <v>6</v>
      </c>
      <c r="J605" s="28" t="s">
        <v>8</v>
      </c>
    </row>
    <row r="606" spans="1:10" ht="39" customHeight="1" x14ac:dyDescent="0.2">
      <c r="A606" s="26" t="s">
        <v>206</v>
      </c>
      <c r="B606" s="27" t="s">
        <v>238</v>
      </c>
      <c r="C606" s="26" t="s">
        <v>20</v>
      </c>
      <c r="D606" s="26" t="s">
        <v>237</v>
      </c>
      <c r="E606" s="213" t="s">
        <v>229</v>
      </c>
      <c r="F606" s="213"/>
      <c r="G606" s="25" t="s">
        <v>182</v>
      </c>
      <c r="H606" s="24"/>
      <c r="I606" s="23"/>
      <c r="J606" s="23"/>
    </row>
    <row r="607" spans="1:10" ht="39" customHeight="1" x14ac:dyDescent="0.2">
      <c r="A607" s="16" t="s">
        <v>186</v>
      </c>
      <c r="B607" s="17" t="s">
        <v>234</v>
      </c>
      <c r="C607" s="16" t="s">
        <v>20</v>
      </c>
      <c r="D607" s="16" t="s">
        <v>233</v>
      </c>
      <c r="E607" s="214" t="s">
        <v>187</v>
      </c>
      <c r="F607" s="214"/>
      <c r="G607" s="15" t="s">
        <v>232</v>
      </c>
      <c r="H607" s="14">
        <v>1.4800000000000001E-5</v>
      </c>
      <c r="I607" s="13">
        <v>1294.06</v>
      </c>
      <c r="J607" s="13">
        <f t="shared" ref="J607" si="80">TRUNC(I607*H607,2)</f>
        <v>0.01</v>
      </c>
    </row>
    <row r="608" spans="1:10" x14ac:dyDescent="0.2">
      <c r="A608" s="12"/>
      <c r="B608" s="12"/>
      <c r="C608" s="12"/>
      <c r="D608" s="12"/>
      <c r="E608" s="12"/>
      <c r="F608" s="11"/>
      <c r="G608" s="12"/>
      <c r="H608" s="11"/>
      <c r="I608" s="124" t="s">
        <v>181</v>
      </c>
      <c r="J608" s="11">
        <f>SUM(J607)</f>
        <v>0.01</v>
      </c>
    </row>
    <row r="609" spans="1:10" ht="15" thickBot="1" x14ac:dyDescent="0.25">
      <c r="A609" s="12"/>
      <c r="B609" s="12"/>
      <c r="C609" s="12"/>
      <c r="D609" s="12"/>
      <c r="E609" s="12"/>
      <c r="F609" s="11"/>
      <c r="G609" s="12"/>
      <c r="H609" s="215"/>
      <c r="I609" s="215"/>
      <c r="J609" s="11"/>
    </row>
    <row r="610" spans="1:10" ht="0.95" customHeight="1" thickTop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ht="18" customHeight="1" x14ac:dyDescent="0.2">
      <c r="A611" s="30"/>
      <c r="B611" s="28" t="s">
        <v>1</v>
      </c>
      <c r="C611" s="30" t="s">
        <v>2</v>
      </c>
      <c r="D611" s="30" t="s">
        <v>3</v>
      </c>
      <c r="E611" s="212" t="s">
        <v>207</v>
      </c>
      <c r="F611" s="212"/>
      <c r="G611" s="29" t="s">
        <v>4</v>
      </c>
      <c r="H611" s="28" t="s">
        <v>5</v>
      </c>
      <c r="I611" s="28" t="s">
        <v>6</v>
      </c>
      <c r="J611" s="28" t="s">
        <v>8</v>
      </c>
    </row>
    <row r="612" spans="1:10" ht="39" customHeight="1" x14ac:dyDescent="0.2">
      <c r="A612" s="26" t="s">
        <v>206</v>
      </c>
      <c r="B612" s="27" t="s">
        <v>236</v>
      </c>
      <c r="C612" s="26" t="s">
        <v>20</v>
      </c>
      <c r="D612" s="26" t="s">
        <v>235</v>
      </c>
      <c r="E612" s="213" t="s">
        <v>229</v>
      </c>
      <c r="F612" s="213"/>
      <c r="G612" s="25" t="s">
        <v>182</v>
      </c>
      <c r="H612" s="24"/>
      <c r="I612" s="23"/>
      <c r="J612" s="23"/>
    </row>
    <row r="613" spans="1:10" ht="39" customHeight="1" x14ac:dyDescent="0.2">
      <c r="A613" s="16" t="s">
        <v>186</v>
      </c>
      <c r="B613" s="17" t="s">
        <v>234</v>
      </c>
      <c r="C613" s="16" t="s">
        <v>20</v>
      </c>
      <c r="D613" s="16" t="s">
        <v>233</v>
      </c>
      <c r="E613" s="214" t="s">
        <v>187</v>
      </c>
      <c r="F613" s="214"/>
      <c r="G613" s="15" t="s">
        <v>232</v>
      </c>
      <c r="H613" s="14">
        <v>5.0000000000000002E-5</v>
      </c>
      <c r="I613" s="13">
        <v>1294.06</v>
      </c>
      <c r="J613" s="13">
        <f t="shared" ref="J613" si="81">TRUNC(I613*H613,2)</f>
        <v>0.06</v>
      </c>
    </row>
    <row r="614" spans="1:10" x14ac:dyDescent="0.2">
      <c r="A614" s="12"/>
      <c r="B614" s="12"/>
      <c r="C614" s="12"/>
      <c r="D614" s="12"/>
      <c r="E614" s="12"/>
      <c r="F614" s="11"/>
      <c r="G614" s="12"/>
      <c r="H614" s="11"/>
      <c r="I614" s="124" t="s">
        <v>181</v>
      </c>
      <c r="J614" s="11">
        <f>SUM(J613)</f>
        <v>0.06</v>
      </c>
    </row>
    <row r="615" spans="1:10" ht="15" thickBot="1" x14ac:dyDescent="0.25">
      <c r="A615" s="12"/>
      <c r="B615" s="12"/>
      <c r="C615" s="12"/>
      <c r="D615" s="12"/>
      <c r="E615" s="12"/>
      <c r="F615" s="11"/>
      <c r="G615" s="12"/>
      <c r="H615" s="215"/>
      <c r="I615" s="215"/>
      <c r="J615" s="11"/>
    </row>
    <row r="616" spans="1:10" ht="0.95" customHeight="1" thickTop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ht="18" customHeight="1" x14ac:dyDescent="0.2">
      <c r="A617" s="30"/>
      <c r="B617" s="28" t="s">
        <v>1</v>
      </c>
      <c r="C617" s="30" t="s">
        <v>2</v>
      </c>
      <c r="D617" s="30" t="s">
        <v>3</v>
      </c>
      <c r="E617" s="212" t="s">
        <v>207</v>
      </c>
      <c r="F617" s="212"/>
      <c r="G617" s="29" t="s">
        <v>4</v>
      </c>
      <c r="H617" s="28" t="s">
        <v>5</v>
      </c>
      <c r="I617" s="28" t="s">
        <v>6</v>
      </c>
      <c r="J617" s="28" t="s">
        <v>8</v>
      </c>
    </row>
    <row r="618" spans="1:10" ht="39" customHeight="1" x14ac:dyDescent="0.2">
      <c r="A618" s="26" t="s">
        <v>206</v>
      </c>
      <c r="B618" s="27" t="s">
        <v>231</v>
      </c>
      <c r="C618" s="26" t="s">
        <v>20</v>
      </c>
      <c r="D618" s="26" t="s">
        <v>230</v>
      </c>
      <c r="E618" s="213" t="s">
        <v>229</v>
      </c>
      <c r="F618" s="213"/>
      <c r="G618" s="25" t="s">
        <v>182</v>
      </c>
      <c r="H618" s="24"/>
      <c r="I618" s="23"/>
      <c r="J618" s="23"/>
    </row>
    <row r="619" spans="1:10" ht="26.1" customHeight="1" x14ac:dyDescent="0.2">
      <c r="A619" s="16" t="s">
        <v>186</v>
      </c>
      <c r="B619" s="17" t="s">
        <v>228</v>
      </c>
      <c r="C619" s="16" t="s">
        <v>20</v>
      </c>
      <c r="D619" s="16" t="s">
        <v>227</v>
      </c>
      <c r="E619" s="214" t="s">
        <v>226</v>
      </c>
      <c r="F619" s="214"/>
      <c r="G619" s="15" t="s">
        <v>225</v>
      </c>
      <c r="H619" s="14">
        <v>1.36</v>
      </c>
      <c r="I619" s="13">
        <v>0.85</v>
      </c>
      <c r="J619" s="13">
        <f t="shared" ref="J619" si="82">TRUNC(I619*H619,2)</f>
        <v>1.1499999999999999</v>
      </c>
    </row>
    <row r="620" spans="1:10" x14ac:dyDescent="0.2">
      <c r="A620" s="12"/>
      <c r="B620" s="12"/>
      <c r="C620" s="12"/>
      <c r="D620" s="12"/>
      <c r="E620" s="12"/>
      <c r="F620" s="11"/>
      <c r="G620" s="12"/>
      <c r="H620" s="11"/>
      <c r="I620" s="124" t="s">
        <v>181</v>
      </c>
      <c r="J620" s="11">
        <f>SUM(J619)</f>
        <v>1.1499999999999999</v>
      </c>
    </row>
    <row r="621" spans="1:10" ht="15" thickBot="1" x14ac:dyDescent="0.25">
      <c r="A621" s="12"/>
      <c r="B621" s="12"/>
      <c r="C621" s="12"/>
      <c r="D621" s="12"/>
      <c r="E621" s="12"/>
      <c r="F621" s="11"/>
      <c r="G621" s="12"/>
      <c r="H621" s="215"/>
      <c r="I621" s="215"/>
      <c r="J621" s="11"/>
    </row>
    <row r="622" spans="1:10" ht="0.95" customHeight="1" thickTop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ht="18" customHeight="1" x14ac:dyDescent="0.2">
      <c r="A623" s="30"/>
      <c r="B623" s="28" t="s">
        <v>1</v>
      </c>
      <c r="C623" s="30" t="s">
        <v>2</v>
      </c>
      <c r="D623" s="30" t="s">
        <v>3</v>
      </c>
      <c r="E623" s="212" t="s">
        <v>207</v>
      </c>
      <c r="F623" s="212"/>
      <c r="G623" s="29" t="s">
        <v>4</v>
      </c>
      <c r="H623" s="28" t="s">
        <v>5</v>
      </c>
      <c r="I623" s="28" t="s">
        <v>6</v>
      </c>
      <c r="J623" s="28" t="s">
        <v>8</v>
      </c>
    </row>
    <row r="624" spans="1:10" ht="24" customHeight="1" x14ac:dyDescent="0.2">
      <c r="A624" s="26" t="s">
        <v>206</v>
      </c>
      <c r="B624" s="27" t="s">
        <v>209</v>
      </c>
      <c r="C624" s="26" t="s">
        <v>20</v>
      </c>
      <c r="D624" s="26" t="s">
        <v>208</v>
      </c>
      <c r="E624" s="213" t="s">
        <v>200</v>
      </c>
      <c r="F624" s="213"/>
      <c r="G624" s="25" t="s">
        <v>182</v>
      </c>
      <c r="H624" s="24"/>
      <c r="I624" s="23"/>
      <c r="J624" s="23"/>
    </row>
    <row r="625" spans="1:10" ht="26.1" customHeight="1" x14ac:dyDescent="0.2">
      <c r="A625" s="21" t="s">
        <v>203</v>
      </c>
      <c r="B625" s="22" t="s">
        <v>221</v>
      </c>
      <c r="C625" s="21" t="s">
        <v>20</v>
      </c>
      <c r="D625" s="21" t="s">
        <v>220</v>
      </c>
      <c r="E625" s="216" t="s">
        <v>200</v>
      </c>
      <c r="F625" s="216"/>
      <c r="G625" s="20" t="s">
        <v>182</v>
      </c>
      <c r="H625" s="19">
        <v>1</v>
      </c>
      <c r="I625" s="18">
        <v>0.31</v>
      </c>
      <c r="J625" s="18">
        <f t="shared" ref="J625" si="83">TRUNC(I625*H625,2)</f>
        <v>0.31</v>
      </c>
    </row>
    <row r="626" spans="1:10" ht="24" customHeight="1" x14ac:dyDescent="0.2">
      <c r="A626" s="16" t="s">
        <v>186</v>
      </c>
      <c r="B626" s="17" t="s">
        <v>219</v>
      </c>
      <c r="C626" s="16" t="s">
        <v>20</v>
      </c>
      <c r="D626" s="16" t="s">
        <v>218</v>
      </c>
      <c r="E626" s="214" t="s">
        <v>183</v>
      </c>
      <c r="F626" s="214"/>
      <c r="G626" s="15" t="s">
        <v>182</v>
      </c>
      <c r="H626" s="14">
        <v>1</v>
      </c>
      <c r="I626" s="13">
        <v>15.07</v>
      </c>
      <c r="J626" s="13">
        <f t="shared" ref="J626:J632" si="84">TRUNC(I626*H626,2)</f>
        <v>15.07</v>
      </c>
    </row>
    <row r="627" spans="1:10" ht="26.1" customHeight="1" x14ac:dyDescent="0.2">
      <c r="A627" s="16" t="s">
        <v>186</v>
      </c>
      <c r="B627" s="17" t="s">
        <v>193</v>
      </c>
      <c r="C627" s="16" t="s">
        <v>20</v>
      </c>
      <c r="D627" s="16" t="s">
        <v>192</v>
      </c>
      <c r="E627" s="214" t="s">
        <v>187</v>
      </c>
      <c r="F627" s="214"/>
      <c r="G627" s="15" t="s">
        <v>182</v>
      </c>
      <c r="H627" s="14">
        <v>1</v>
      </c>
      <c r="I627" s="13">
        <v>0.08</v>
      </c>
      <c r="J627" s="13">
        <f t="shared" si="84"/>
        <v>0.08</v>
      </c>
    </row>
    <row r="628" spans="1:10" ht="26.1" customHeight="1" x14ac:dyDescent="0.2">
      <c r="A628" s="16" t="s">
        <v>186</v>
      </c>
      <c r="B628" s="17" t="s">
        <v>215</v>
      </c>
      <c r="C628" s="16" t="s">
        <v>20</v>
      </c>
      <c r="D628" s="16" t="s">
        <v>214</v>
      </c>
      <c r="E628" s="214" t="s">
        <v>187</v>
      </c>
      <c r="F628" s="214"/>
      <c r="G628" s="15" t="s">
        <v>182</v>
      </c>
      <c r="H628" s="14">
        <v>1</v>
      </c>
      <c r="I628" s="13">
        <v>1.39</v>
      </c>
      <c r="J628" s="13">
        <f t="shared" si="84"/>
        <v>1.39</v>
      </c>
    </row>
    <row r="629" spans="1:10" ht="26.1" customHeight="1" x14ac:dyDescent="0.2">
      <c r="A629" s="16" t="s">
        <v>186</v>
      </c>
      <c r="B629" s="17" t="s">
        <v>191</v>
      </c>
      <c r="C629" s="16" t="s">
        <v>20</v>
      </c>
      <c r="D629" s="16" t="s">
        <v>190</v>
      </c>
      <c r="E629" s="214" t="s">
        <v>187</v>
      </c>
      <c r="F629" s="214"/>
      <c r="G629" s="15" t="s">
        <v>182</v>
      </c>
      <c r="H629" s="14">
        <v>1</v>
      </c>
      <c r="I629" s="13">
        <v>0.71</v>
      </c>
      <c r="J629" s="13">
        <f t="shared" si="84"/>
        <v>0.71</v>
      </c>
    </row>
    <row r="630" spans="1:10" ht="26.1" customHeight="1" x14ac:dyDescent="0.2">
      <c r="A630" s="16" t="s">
        <v>186</v>
      </c>
      <c r="B630" s="17" t="s">
        <v>189</v>
      </c>
      <c r="C630" s="16" t="s">
        <v>20</v>
      </c>
      <c r="D630" s="16" t="s">
        <v>188</v>
      </c>
      <c r="E630" s="214" t="s">
        <v>187</v>
      </c>
      <c r="F630" s="214"/>
      <c r="G630" s="15" t="s">
        <v>182</v>
      </c>
      <c r="H630" s="14">
        <v>1</v>
      </c>
      <c r="I630" s="13">
        <v>5.59</v>
      </c>
      <c r="J630" s="13">
        <f t="shared" si="84"/>
        <v>5.59</v>
      </c>
    </row>
    <row r="631" spans="1:10" ht="26.1" customHeight="1" x14ac:dyDescent="0.2">
      <c r="A631" s="16" t="s">
        <v>186</v>
      </c>
      <c r="B631" s="17" t="s">
        <v>197</v>
      </c>
      <c r="C631" s="16" t="s">
        <v>20</v>
      </c>
      <c r="D631" s="16" t="s">
        <v>196</v>
      </c>
      <c r="E631" s="214" t="s">
        <v>187</v>
      </c>
      <c r="F631" s="214"/>
      <c r="G631" s="15" t="s">
        <v>182</v>
      </c>
      <c r="H631" s="14">
        <v>1</v>
      </c>
      <c r="I631" s="13">
        <v>1.43</v>
      </c>
      <c r="J631" s="13">
        <f t="shared" si="84"/>
        <v>1.43</v>
      </c>
    </row>
    <row r="632" spans="1:10" ht="26.1" customHeight="1" x14ac:dyDescent="0.2">
      <c r="A632" s="16" t="s">
        <v>186</v>
      </c>
      <c r="B632" s="17" t="s">
        <v>217</v>
      </c>
      <c r="C632" s="16" t="s">
        <v>20</v>
      </c>
      <c r="D632" s="16" t="s">
        <v>216</v>
      </c>
      <c r="E632" s="214" t="s">
        <v>187</v>
      </c>
      <c r="F632" s="214"/>
      <c r="G632" s="15" t="s">
        <v>182</v>
      </c>
      <c r="H632" s="14">
        <v>1</v>
      </c>
      <c r="I632" s="13">
        <v>0.61</v>
      </c>
      <c r="J632" s="13">
        <f t="shared" si="84"/>
        <v>0.61</v>
      </c>
    </row>
    <row r="633" spans="1:10" x14ac:dyDescent="0.2">
      <c r="A633" s="12"/>
      <c r="B633" s="12"/>
      <c r="C633" s="12"/>
      <c r="D633" s="12"/>
      <c r="E633" s="12"/>
      <c r="F633" s="11"/>
      <c r="G633" s="12"/>
      <c r="H633" s="11"/>
      <c r="I633" s="124" t="s">
        <v>181</v>
      </c>
      <c r="J633" s="11">
        <f>SUM(J625:J632)</f>
        <v>25.19</v>
      </c>
    </row>
    <row r="634" spans="1:10" ht="15" thickBot="1" x14ac:dyDescent="0.25">
      <c r="A634" s="12"/>
      <c r="B634" s="12"/>
      <c r="C634" s="12"/>
      <c r="D634" s="12"/>
      <c r="E634" s="12"/>
      <c r="F634" s="11"/>
      <c r="G634" s="12"/>
      <c r="H634" s="215"/>
      <c r="I634" s="215"/>
      <c r="J634" s="11"/>
    </row>
    <row r="635" spans="1:10" ht="0.95" customHeight="1" thickTop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ht="18" customHeight="1" x14ac:dyDescent="0.2">
      <c r="A636" s="30"/>
      <c r="B636" s="28" t="s">
        <v>1</v>
      </c>
      <c r="C636" s="30" t="s">
        <v>2</v>
      </c>
      <c r="D636" s="30" t="s">
        <v>3</v>
      </c>
      <c r="E636" s="212" t="s">
        <v>207</v>
      </c>
      <c r="F636" s="212"/>
      <c r="G636" s="29" t="s">
        <v>4</v>
      </c>
      <c r="H636" s="28" t="s">
        <v>5</v>
      </c>
      <c r="I636" s="28" t="s">
        <v>6</v>
      </c>
      <c r="J636" s="28" t="s">
        <v>8</v>
      </c>
    </row>
    <row r="637" spans="1:10" ht="26.1" customHeight="1" x14ac:dyDescent="0.2">
      <c r="A637" s="26" t="s">
        <v>206</v>
      </c>
      <c r="B637" s="27" t="s">
        <v>224</v>
      </c>
      <c r="C637" s="26" t="s">
        <v>15</v>
      </c>
      <c r="D637" s="26" t="s">
        <v>223</v>
      </c>
      <c r="E637" s="213" t="s">
        <v>222</v>
      </c>
      <c r="F637" s="213"/>
      <c r="G637" s="25" t="s">
        <v>182</v>
      </c>
      <c r="H637" s="24"/>
      <c r="I637" s="23"/>
      <c r="J637" s="23"/>
    </row>
    <row r="638" spans="1:10" ht="26.1" customHeight="1" x14ac:dyDescent="0.2">
      <c r="A638" s="21" t="s">
        <v>203</v>
      </c>
      <c r="B638" s="22" t="s">
        <v>221</v>
      </c>
      <c r="C638" s="21" t="s">
        <v>20</v>
      </c>
      <c r="D638" s="21" t="s">
        <v>220</v>
      </c>
      <c r="E638" s="216" t="s">
        <v>200</v>
      </c>
      <c r="F638" s="216"/>
      <c r="G638" s="20" t="s">
        <v>182</v>
      </c>
      <c r="H638" s="19">
        <v>1.3</v>
      </c>
      <c r="I638" s="18">
        <v>0.31</v>
      </c>
      <c r="J638" s="18">
        <f t="shared" ref="J638:J645" si="85">TRUNC(I638*H638,2)</f>
        <v>0.4</v>
      </c>
    </row>
    <row r="639" spans="1:10" ht="24" customHeight="1" x14ac:dyDescent="0.2">
      <c r="A639" s="16" t="s">
        <v>186</v>
      </c>
      <c r="B639" s="17" t="s">
        <v>219</v>
      </c>
      <c r="C639" s="16" t="s">
        <v>20</v>
      </c>
      <c r="D639" s="16" t="s">
        <v>218</v>
      </c>
      <c r="E639" s="214" t="s">
        <v>183</v>
      </c>
      <c r="F639" s="214"/>
      <c r="G639" s="15" t="s">
        <v>182</v>
      </c>
      <c r="H639" s="14">
        <v>1.3</v>
      </c>
      <c r="I639" s="13">
        <v>15.07</v>
      </c>
      <c r="J639" s="13">
        <f t="shared" si="85"/>
        <v>19.59</v>
      </c>
    </row>
    <row r="640" spans="1:10" ht="26.1" customHeight="1" x14ac:dyDescent="0.2">
      <c r="A640" s="16" t="s">
        <v>186</v>
      </c>
      <c r="B640" s="17" t="s">
        <v>193</v>
      </c>
      <c r="C640" s="16" t="s">
        <v>20</v>
      </c>
      <c r="D640" s="16" t="s">
        <v>192</v>
      </c>
      <c r="E640" s="214" t="s">
        <v>187</v>
      </c>
      <c r="F640" s="214"/>
      <c r="G640" s="15" t="s">
        <v>182</v>
      </c>
      <c r="H640" s="14">
        <v>1.3</v>
      </c>
      <c r="I640" s="13">
        <v>0.08</v>
      </c>
      <c r="J640" s="13">
        <f t="shared" si="85"/>
        <v>0.1</v>
      </c>
    </row>
    <row r="641" spans="1:10" ht="26.1" customHeight="1" x14ac:dyDescent="0.2">
      <c r="A641" s="16" t="s">
        <v>186</v>
      </c>
      <c r="B641" s="17" t="s">
        <v>191</v>
      </c>
      <c r="C641" s="16" t="s">
        <v>20</v>
      </c>
      <c r="D641" s="16" t="s">
        <v>190</v>
      </c>
      <c r="E641" s="214" t="s">
        <v>187</v>
      </c>
      <c r="F641" s="214"/>
      <c r="G641" s="15" t="s">
        <v>182</v>
      </c>
      <c r="H641" s="14">
        <v>1.3</v>
      </c>
      <c r="I641" s="13">
        <v>0.71</v>
      </c>
      <c r="J641" s="13">
        <f t="shared" si="85"/>
        <v>0.92</v>
      </c>
    </row>
    <row r="642" spans="1:10" ht="26.1" customHeight="1" x14ac:dyDescent="0.2">
      <c r="A642" s="16" t="s">
        <v>186</v>
      </c>
      <c r="B642" s="17" t="s">
        <v>217</v>
      </c>
      <c r="C642" s="16" t="s">
        <v>20</v>
      </c>
      <c r="D642" s="16" t="s">
        <v>216</v>
      </c>
      <c r="E642" s="214" t="s">
        <v>187</v>
      </c>
      <c r="F642" s="214"/>
      <c r="G642" s="15" t="s">
        <v>182</v>
      </c>
      <c r="H642" s="14">
        <v>1.3</v>
      </c>
      <c r="I642" s="13">
        <v>0.61</v>
      </c>
      <c r="J642" s="13">
        <f t="shared" si="85"/>
        <v>0.79</v>
      </c>
    </row>
    <row r="643" spans="1:10" ht="26.1" customHeight="1" x14ac:dyDescent="0.2">
      <c r="A643" s="16" t="s">
        <v>186</v>
      </c>
      <c r="B643" s="17" t="s">
        <v>189</v>
      </c>
      <c r="C643" s="16" t="s">
        <v>20</v>
      </c>
      <c r="D643" s="16" t="s">
        <v>188</v>
      </c>
      <c r="E643" s="214" t="s">
        <v>187</v>
      </c>
      <c r="F643" s="214"/>
      <c r="G643" s="15" t="s">
        <v>182</v>
      </c>
      <c r="H643" s="14">
        <v>1.3</v>
      </c>
      <c r="I643" s="13">
        <v>5.59</v>
      </c>
      <c r="J643" s="13">
        <f t="shared" si="85"/>
        <v>7.26</v>
      </c>
    </row>
    <row r="644" spans="1:10" ht="26.1" customHeight="1" x14ac:dyDescent="0.2">
      <c r="A644" s="16" t="s">
        <v>186</v>
      </c>
      <c r="B644" s="17" t="s">
        <v>197</v>
      </c>
      <c r="C644" s="16" t="s">
        <v>20</v>
      </c>
      <c r="D644" s="16" t="s">
        <v>196</v>
      </c>
      <c r="E644" s="214" t="s">
        <v>187</v>
      </c>
      <c r="F644" s="214"/>
      <c r="G644" s="15" t="s">
        <v>182</v>
      </c>
      <c r="H644" s="14">
        <v>1.3</v>
      </c>
      <c r="I644" s="13">
        <v>1.43</v>
      </c>
      <c r="J644" s="13">
        <f t="shared" si="85"/>
        <v>1.85</v>
      </c>
    </row>
    <row r="645" spans="1:10" ht="26.1" customHeight="1" x14ac:dyDescent="0.2">
      <c r="A645" s="16" t="s">
        <v>186</v>
      </c>
      <c r="B645" s="17" t="s">
        <v>215</v>
      </c>
      <c r="C645" s="16" t="s">
        <v>20</v>
      </c>
      <c r="D645" s="16" t="s">
        <v>214</v>
      </c>
      <c r="E645" s="214" t="s">
        <v>187</v>
      </c>
      <c r="F645" s="214"/>
      <c r="G645" s="15" t="s">
        <v>182</v>
      </c>
      <c r="H645" s="14">
        <v>1.3</v>
      </c>
      <c r="I645" s="13">
        <v>1.39</v>
      </c>
      <c r="J645" s="13">
        <f t="shared" si="85"/>
        <v>1.8</v>
      </c>
    </row>
    <row r="646" spans="1:10" x14ac:dyDescent="0.2">
      <c r="A646" s="12"/>
      <c r="B646" s="12"/>
      <c r="C646" s="12"/>
      <c r="D646" s="12"/>
      <c r="E646" s="12"/>
      <c r="F646" s="11"/>
      <c r="G646" s="12"/>
      <c r="H646" s="11"/>
      <c r="I646" s="124" t="s">
        <v>181</v>
      </c>
      <c r="J646" s="11">
        <f>SUM(J638:J645)</f>
        <v>32.71</v>
      </c>
    </row>
    <row r="647" spans="1:10" ht="15" thickBot="1" x14ac:dyDescent="0.25">
      <c r="A647" s="12"/>
      <c r="B647" s="12"/>
      <c r="C647" s="12"/>
      <c r="D647" s="12"/>
      <c r="E647" s="12"/>
      <c r="F647" s="11"/>
      <c r="G647" s="12"/>
      <c r="H647" s="215"/>
      <c r="I647" s="215"/>
      <c r="J647" s="11"/>
    </row>
    <row r="648" spans="1:10" ht="0.95" customHeight="1" thickTop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ht="18" customHeight="1" x14ac:dyDescent="0.2">
      <c r="A649" s="30"/>
      <c r="B649" s="28" t="s">
        <v>1</v>
      </c>
      <c r="C649" s="30" t="s">
        <v>2</v>
      </c>
      <c r="D649" s="30" t="s">
        <v>3</v>
      </c>
      <c r="E649" s="212" t="s">
        <v>207</v>
      </c>
      <c r="F649" s="212"/>
      <c r="G649" s="29" t="s">
        <v>4</v>
      </c>
      <c r="H649" s="28" t="s">
        <v>5</v>
      </c>
      <c r="I649" s="28" t="s">
        <v>6</v>
      </c>
      <c r="J649" s="28" t="s">
        <v>8</v>
      </c>
    </row>
    <row r="650" spans="1:10" ht="51.95" customHeight="1" x14ac:dyDescent="0.2">
      <c r="A650" s="26" t="s">
        <v>206</v>
      </c>
      <c r="B650" s="27" t="s">
        <v>213</v>
      </c>
      <c r="C650" s="26" t="s">
        <v>20</v>
      </c>
      <c r="D650" s="26" t="s">
        <v>212</v>
      </c>
      <c r="E650" s="213" t="s">
        <v>211</v>
      </c>
      <c r="F650" s="213"/>
      <c r="G650" s="25" t="s">
        <v>210</v>
      </c>
      <c r="H650" s="24"/>
      <c r="I650" s="23"/>
      <c r="J650" s="23"/>
    </row>
    <row r="651" spans="1:10" ht="24" customHeight="1" x14ac:dyDescent="0.2">
      <c r="A651" s="21" t="s">
        <v>203</v>
      </c>
      <c r="B651" s="22" t="s">
        <v>209</v>
      </c>
      <c r="C651" s="21" t="s">
        <v>20</v>
      </c>
      <c r="D651" s="21" t="s">
        <v>208</v>
      </c>
      <c r="E651" s="216" t="s">
        <v>200</v>
      </c>
      <c r="F651" s="216"/>
      <c r="G651" s="20" t="s">
        <v>182</v>
      </c>
      <c r="H651" s="19">
        <v>0.61180000000000001</v>
      </c>
      <c r="I651" s="18">
        <v>25.19</v>
      </c>
      <c r="J651" s="18">
        <f t="shared" ref="J651" si="86">TRUNC(I651*H651,2)</f>
        <v>15.41</v>
      </c>
    </row>
    <row r="652" spans="1:10" x14ac:dyDescent="0.2">
      <c r="A652" s="12"/>
      <c r="B652" s="12"/>
      <c r="C652" s="12"/>
      <c r="D652" s="12"/>
      <c r="E652" s="12"/>
      <c r="F652" s="11"/>
      <c r="G652" s="12"/>
      <c r="H652" s="11"/>
      <c r="I652" s="124" t="s">
        <v>181</v>
      </c>
      <c r="J652" s="11">
        <f>SUM(J651)</f>
        <v>15.41</v>
      </c>
    </row>
    <row r="653" spans="1:10" ht="15" thickBot="1" x14ac:dyDescent="0.25">
      <c r="A653" s="12"/>
      <c r="B653" s="12"/>
      <c r="C653" s="12"/>
      <c r="D653" s="12"/>
      <c r="E653" s="12"/>
      <c r="F653" s="11"/>
      <c r="G653" s="12"/>
      <c r="H653" s="215"/>
      <c r="I653" s="215"/>
      <c r="J653" s="11"/>
    </row>
    <row r="654" spans="1:10" ht="0.95" customHeight="1" thickTop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ht="18" customHeight="1" x14ac:dyDescent="0.2">
      <c r="A655" s="30"/>
      <c r="B655" s="28" t="s">
        <v>1</v>
      </c>
      <c r="C655" s="30" t="s">
        <v>2</v>
      </c>
      <c r="D655" s="30" t="s">
        <v>3</v>
      </c>
      <c r="E655" s="212" t="s">
        <v>207</v>
      </c>
      <c r="F655" s="212"/>
      <c r="G655" s="29" t="s">
        <v>4</v>
      </c>
      <c r="H655" s="28" t="s">
        <v>5</v>
      </c>
      <c r="I655" s="28" t="s">
        <v>6</v>
      </c>
      <c r="J655" s="28" t="s">
        <v>8</v>
      </c>
    </row>
    <row r="656" spans="1:10" ht="24" customHeight="1" x14ac:dyDescent="0.2">
      <c r="A656" s="26" t="s">
        <v>206</v>
      </c>
      <c r="B656" s="27" t="s">
        <v>205</v>
      </c>
      <c r="C656" s="26" t="s">
        <v>20</v>
      </c>
      <c r="D656" s="26" t="s">
        <v>204</v>
      </c>
      <c r="E656" s="213" t="s">
        <v>200</v>
      </c>
      <c r="F656" s="213"/>
      <c r="G656" s="25" t="s">
        <v>182</v>
      </c>
      <c r="H656" s="24"/>
      <c r="I656" s="23"/>
      <c r="J656" s="23"/>
    </row>
    <row r="657" spans="1:10" ht="26.1" customHeight="1" x14ac:dyDescent="0.2">
      <c r="A657" s="21" t="s">
        <v>203</v>
      </c>
      <c r="B657" s="22" t="s">
        <v>202</v>
      </c>
      <c r="C657" s="21" t="s">
        <v>20</v>
      </c>
      <c r="D657" s="21" t="s">
        <v>201</v>
      </c>
      <c r="E657" s="216" t="s">
        <v>200</v>
      </c>
      <c r="F657" s="216"/>
      <c r="G657" s="20" t="s">
        <v>182</v>
      </c>
      <c r="H657" s="19">
        <v>1</v>
      </c>
      <c r="I657" s="18">
        <v>0.27</v>
      </c>
      <c r="J657" s="18">
        <f t="shared" ref="J657:J664" si="87">TRUNC(I657*H657,2)</f>
        <v>0.27</v>
      </c>
    </row>
    <row r="658" spans="1:10" ht="26.1" customHeight="1" x14ac:dyDescent="0.2">
      <c r="A658" s="16" t="s">
        <v>186</v>
      </c>
      <c r="B658" s="17" t="s">
        <v>199</v>
      </c>
      <c r="C658" s="16" t="s">
        <v>20</v>
      </c>
      <c r="D658" s="16" t="s">
        <v>198</v>
      </c>
      <c r="E658" s="214" t="s">
        <v>187</v>
      </c>
      <c r="F658" s="214"/>
      <c r="G658" s="15" t="s">
        <v>182</v>
      </c>
      <c r="H658" s="14">
        <v>1</v>
      </c>
      <c r="I658" s="13">
        <v>1.31</v>
      </c>
      <c r="J658" s="13">
        <f t="shared" si="87"/>
        <v>1.31</v>
      </c>
    </row>
    <row r="659" spans="1:10" ht="26.1" customHeight="1" x14ac:dyDescent="0.2">
      <c r="A659" s="16" t="s">
        <v>186</v>
      </c>
      <c r="B659" s="17" t="s">
        <v>197</v>
      </c>
      <c r="C659" s="16" t="s">
        <v>20</v>
      </c>
      <c r="D659" s="16" t="s">
        <v>196</v>
      </c>
      <c r="E659" s="214" t="s">
        <v>187</v>
      </c>
      <c r="F659" s="214"/>
      <c r="G659" s="15" t="s">
        <v>182</v>
      </c>
      <c r="H659" s="14">
        <v>1</v>
      </c>
      <c r="I659" s="13">
        <v>1.43</v>
      </c>
      <c r="J659" s="13">
        <f t="shared" si="87"/>
        <v>1.43</v>
      </c>
    </row>
    <row r="660" spans="1:10" ht="26.1" customHeight="1" x14ac:dyDescent="0.2">
      <c r="A660" s="16" t="s">
        <v>186</v>
      </c>
      <c r="B660" s="17" t="s">
        <v>195</v>
      </c>
      <c r="C660" s="16" t="s">
        <v>20</v>
      </c>
      <c r="D660" s="16" t="s">
        <v>194</v>
      </c>
      <c r="E660" s="214" t="s">
        <v>187</v>
      </c>
      <c r="F660" s="214"/>
      <c r="G660" s="15" t="s">
        <v>182</v>
      </c>
      <c r="H660" s="14">
        <v>1</v>
      </c>
      <c r="I660" s="13">
        <v>0.78</v>
      </c>
      <c r="J660" s="13">
        <f t="shared" si="87"/>
        <v>0.78</v>
      </c>
    </row>
    <row r="661" spans="1:10" ht="26.1" customHeight="1" x14ac:dyDescent="0.2">
      <c r="A661" s="16" t="s">
        <v>186</v>
      </c>
      <c r="B661" s="17" t="s">
        <v>193</v>
      </c>
      <c r="C661" s="16" t="s">
        <v>20</v>
      </c>
      <c r="D661" s="16" t="s">
        <v>192</v>
      </c>
      <c r="E661" s="214" t="s">
        <v>187</v>
      </c>
      <c r="F661" s="214"/>
      <c r="G661" s="15" t="s">
        <v>182</v>
      </c>
      <c r="H661" s="14">
        <v>1</v>
      </c>
      <c r="I661" s="13">
        <v>0.08</v>
      </c>
      <c r="J661" s="13">
        <f t="shared" si="87"/>
        <v>0.08</v>
      </c>
    </row>
    <row r="662" spans="1:10" ht="26.1" customHeight="1" x14ac:dyDescent="0.2">
      <c r="A662" s="16" t="s">
        <v>186</v>
      </c>
      <c r="B662" s="17" t="s">
        <v>191</v>
      </c>
      <c r="C662" s="16" t="s">
        <v>20</v>
      </c>
      <c r="D662" s="16" t="s">
        <v>190</v>
      </c>
      <c r="E662" s="214" t="s">
        <v>187</v>
      </c>
      <c r="F662" s="214"/>
      <c r="G662" s="15" t="s">
        <v>182</v>
      </c>
      <c r="H662" s="14">
        <v>1</v>
      </c>
      <c r="I662" s="13">
        <v>0.71</v>
      </c>
      <c r="J662" s="13">
        <f t="shared" si="87"/>
        <v>0.71</v>
      </c>
    </row>
    <row r="663" spans="1:10" ht="26.1" customHeight="1" x14ac:dyDescent="0.2">
      <c r="A663" s="16" t="s">
        <v>186</v>
      </c>
      <c r="B663" s="17" t="s">
        <v>189</v>
      </c>
      <c r="C663" s="16" t="s">
        <v>20</v>
      </c>
      <c r="D663" s="16" t="s">
        <v>188</v>
      </c>
      <c r="E663" s="214" t="s">
        <v>187</v>
      </c>
      <c r="F663" s="214"/>
      <c r="G663" s="15" t="s">
        <v>182</v>
      </c>
      <c r="H663" s="14">
        <v>1</v>
      </c>
      <c r="I663" s="13">
        <v>5.59</v>
      </c>
      <c r="J663" s="13">
        <f t="shared" si="87"/>
        <v>5.59</v>
      </c>
    </row>
    <row r="664" spans="1:10" ht="24" customHeight="1" x14ac:dyDescent="0.2">
      <c r="A664" s="16" t="s">
        <v>186</v>
      </c>
      <c r="B664" s="17" t="s">
        <v>185</v>
      </c>
      <c r="C664" s="16" t="s">
        <v>20</v>
      </c>
      <c r="D664" s="16" t="s">
        <v>184</v>
      </c>
      <c r="E664" s="214" t="s">
        <v>183</v>
      </c>
      <c r="F664" s="214"/>
      <c r="G664" s="15" t="s">
        <v>182</v>
      </c>
      <c r="H664" s="14">
        <v>1</v>
      </c>
      <c r="I664" s="13">
        <v>18.41</v>
      </c>
      <c r="J664" s="13">
        <f t="shared" si="87"/>
        <v>18.41</v>
      </c>
    </row>
    <row r="665" spans="1:10" x14ac:dyDescent="0.2">
      <c r="A665" s="12"/>
      <c r="B665" s="12"/>
      <c r="C665" s="12"/>
      <c r="D665" s="12"/>
      <c r="E665" s="12"/>
      <c r="F665" s="11"/>
      <c r="G665" s="12"/>
      <c r="H665" s="11"/>
      <c r="I665" s="124" t="s">
        <v>181</v>
      </c>
      <c r="J665" s="11">
        <f>SUM(J657:J664)</f>
        <v>28.58</v>
      </c>
    </row>
    <row r="666" spans="1:10" ht="15" thickBot="1" x14ac:dyDescent="0.25">
      <c r="A666" s="12"/>
      <c r="B666" s="12"/>
      <c r="C666" s="12"/>
      <c r="D666" s="12"/>
      <c r="E666" s="12"/>
      <c r="F666" s="11"/>
      <c r="G666" s="12"/>
      <c r="H666" s="215"/>
      <c r="I666" s="215"/>
      <c r="J666" s="11"/>
    </row>
    <row r="667" spans="1:10" ht="0.95" customHeight="1" thickTop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ht="60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</row>
    <row r="669" spans="1:10" ht="69.95" customHeight="1" x14ac:dyDescent="0.2">
      <c r="A669" s="158" t="s">
        <v>550</v>
      </c>
      <c r="B669" s="159"/>
      <c r="C669" s="159"/>
      <c r="D669" s="159"/>
      <c r="E669" s="159"/>
      <c r="F669" s="159"/>
      <c r="G669" s="159"/>
      <c r="H669" s="159"/>
      <c r="I669" s="159"/>
      <c r="J669" s="159"/>
    </row>
    <row r="670" spans="1:10" x14ac:dyDescent="0.2">
      <c r="A670" s="130" t="s">
        <v>549</v>
      </c>
    </row>
  </sheetData>
  <mergeCells count="506">
    <mergeCell ref="A669:J669"/>
    <mergeCell ref="H666:I666"/>
    <mergeCell ref="E656:F656"/>
    <mergeCell ref="E657:F657"/>
    <mergeCell ref="E658:F658"/>
    <mergeCell ref="E659:F659"/>
    <mergeCell ref="E660:F660"/>
    <mergeCell ref="E661:F661"/>
    <mergeCell ref="E662:F662"/>
    <mergeCell ref="E663:F663"/>
    <mergeCell ref="E664:F664"/>
    <mergeCell ref="E651:F651"/>
    <mergeCell ref="H653:I653"/>
    <mergeCell ref="E655:F655"/>
    <mergeCell ref="E632:F632"/>
    <mergeCell ref="H634:I634"/>
    <mergeCell ref="E636:F636"/>
    <mergeCell ref="E637:F637"/>
    <mergeCell ref="E638:F638"/>
    <mergeCell ref="E639:F639"/>
    <mergeCell ref="E640:F640"/>
    <mergeCell ref="E643:F643"/>
    <mergeCell ref="E644:F644"/>
    <mergeCell ref="E645:F645"/>
    <mergeCell ref="H647:I647"/>
    <mergeCell ref="E649:F649"/>
    <mergeCell ref="E650:F650"/>
    <mergeCell ref="E641:F641"/>
    <mergeCell ref="E642:F642"/>
    <mergeCell ref="E623:F623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H609:I609"/>
    <mergeCell ref="E611:F611"/>
    <mergeCell ref="E612:F612"/>
    <mergeCell ref="E613:F613"/>
    <mergeCell ref="H615:I615"/>
    <mergeCell ref="E617:F617"/>
    <mergeCell ref="E618:F618"/>
    <mergeCell ref="E619:F619"/>
    <mergeCell ref="H621:I621"/>
    <mergeCell ref="E607:F607"/>
    <mergeCell ref="E584:F584"/>
    <mergeCell ref="E585:F585"/>
    <mergeCell ref="H587:I587"/>
    <mergeCell ref="E589:F589"/>
    <mergeCell ref="E590:F590"/>
    <mergeCell ref="E591:F591"/>
    <mergeCell ref="E592:F592"/>
    <mergeCell ref="E595:F595"/>
    <mergeCell ref="H597:I597"/>
    <mergeCell ref="E599:F599"/>
    <mergeCell ref="E600:F600"/>
    <mergeCell ref="E601:F601"/>
    <mergeCell ref="H603:I603"/>
    <mergeCell ref="E593:F593"/>
    <mergeCell ref="E594:F594"/>
    <mergeCell ref="E573:F573"/>
    <mergeCell ref="E574:F574"/>
    <mergeCell ref="E575:F575"/>
    <mergeCell ref="E576:F576"/>
    <mergeCell ref="E577:F577"/>
    <mergeCell ref="E605:F605"/>
    <mergeCell ref="E606:F606"/>
    <mergeCell ref="H579:I579"/>
    <mergeCell ref="E581:F581"/>
    <mergeCell ref="E582:F582"/>
    <mergeCell ref="E583:F583"/>
    <mergeCell ref="E562:F562"/>
    <mergeCell ref="E563:F563"/>
    <mergeCell ref="E564:F564"/>
    <mergeCell ref="H566:I566"/>
    <mergeCell ref="E568:F568"/>
    <mergeCell ref="E569:F569"/>
    <mergeCell ref="E570:F570"/>
    <mergeCell ref="E571:F571"/>
    <mergeCell ref="E572:F572"/>
    <mergeCell ref="E551:F551"/>
    <mergeCell ref="H553:I553"/>
    <mergeCell ref="E555:F555"/>
    <mergeCell ref="E556:F556"/>
    <mergeCell ref="E557:F557"/>
    <mergeCell ref="E558:F558"/>
    <mergeCell ref="E559:F559"/>
    <mergeCell ref="E560:F560"/>
    <mergeCell ref="E561:F561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H540:I540"/>
    <mergeCell ref="E520:F520"/>
    <mergeCell ref="E521:F521"/>
    <mergeCell ref="E522:F522"/>
    <mergeCell ref="E523:F523"/>
    <mergeCell ref="E524:F524"/>
    <mergeCell ref="E525:F525"/>
    <mergeCell ref="H527:I527"/>
    <mergeCell ref="E529:F529"/>
    <mergeCell ref="E530:F530"/>
    <mergeCell ref="E518:F518"/>
    <mergeCell ref="E519:F519"/>
    <mergeCell ref="E494:F494"/>
    <mergeCell ref="H496:I496"/>
    <mergeCell ref="E498:F498"/>
    <mergeCell ref="E499:F499"/>
    <mergeCell ref="E500:F500"/>
    <mergeCell ref="H502:I502"/>
    <mergeCell ref="E504:F504"/>
    <mergeCell ref="H508:I508"/>
    <mergeCell ref="E510:F510"/>
    <mergeCell ref="E511:F511"/>
    <mergeCell ref="E512:F512"/>
    <mergeCell ref="H514:I514"/>
    <mergeCell ref="E516:F516"/>
    <mergeCell ref="E505:F505"/>
    <mergeCell ref="E506:F506"/>
    <mergeCell ref="E483:F483"/>
    <mergeCell ref="E484:F484"/>
    <mergeCell ref="E485:F485"/>
    <mergeCell ref="E486:F486"/>
    <mergeCell ref="E487:F487"/>
    <mergeCell ref="E488:F488"/>
    <mergeCell ref="E517:F517"/>
    <mergeCell ref="H490:I490"/>
    <mergeCell ref="E492:F492"/>
    <mergeCell ref="E493:F493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H481:I481"/>
    <mergeCell ref="H458:I458"/>
    <mergeCell ref="E460:F460"/>
    <mergeCell ref="E461:F461"/>
    <mergeCell ref="E462:F462"/>
    <mergeCell ref="H464:I464"/>
    <mergeCell ref="E466:F466"/>
    <mergeCell ref="E467:F467"/>
    <mergeCell ref="E468:F468"/>
    <mergeCell ref="H470:I470"/>
    <mergeCell ref="E444:F444"/>
    <mergeCell ref="H446:I446"/>
    <mergeCell ref="E448:F448"/>
    <mergeCell ref="E449:F449"/>
    <mergeCell ref="E450:F450"/>
    <mergeCell ref="H452:I452"/>
    <mergeCell ref="E454:F454"/>
    <mergeCell ref="E455:F455"/>
    <mergeCell ref="E456:F456"/>
    <mergeCell ref="H440:I440"/>
    <mergeCell ref="E442:F442"/>
    <mergeCell ref="E443:F443"/>
    <mergeCell ref="E418:F418"/>
    <mergeCell ref="E419:F419"/>
    <mergeCell ref="E420:F420"/>
    <mergeCell ref="H422:I422"/>
    <mergeCell ref="E424:F424"/>
    <mergeCell ref="E425:F425"/>
    <mergeCell ref="E426:F426"/>
    <mergeCell ref="E431:F431"/>
    <mergeCell ref="E432:F432"/>
    <mergeCell ref="H434:I434"/>
    <mergeCell ref="E436:F436"/>
    <mergeCell ref="E437:F437"/>
    <mergeCell ref="E438:F438"/>
    <mergeCell ref="H428:I428"/>
    <mergeCell ref="E430:F430"/>
    <mergeCell ref="H404:I404"/>
    <mergeCell ref="E406:F406"/>
    <mergeCell ref="E407:F407"/>
    <mergeCell ref="E408:F408"/>
    <mergeCell ref="H410:I410"/>
    <mergeCell ref="E412:F412"/>
    <mergeCell ref="E413:F413"/>
    <mergeCell ref="E414:F414"/>
    <mergeCell ref="H416:I416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389:F389"/>
    <mergeCell ref="H391:I391"/>
    <mergeCell ref="E393:F393"/>
    <mergeCell ref="E370:F370"/>
    <mergeCell ref="E371:F371"/>
    <mergeCell ref="H373:I373"/>
    <mergeCell ref="E375:F375"/>
    <mergeCell ref="E376:F376"/>
    <mergeCell ref="E377:F377"/>
    <mergeCell ref="E378:F378"/>
    <mergeCell ref="H382:I382"/>
    <mergeCell ref="E384:F384"/>
    <mergeCell ref="E385:F385"/>
    <mergeCell ref="E386:F386"/>
    <mergeCell ref="E387:F387"/>
    <mergeCell ref="E388:F388"/>
    <mergeCell ref="E379:F379"/>
    <mergeCell ref="E380:F380"/>
    <mergeCell ref="H360:I360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H346:I346"/>
    <mergeCell ref="A348:J348"/>
    <mergeCell ref="E349:F349"/>
    <mergeCell ref="E326:F326"/>
    <mergeCell ref="H328:I328"/>
    <mergeCell ref="E330:F330"/>
    <mergeCell ref="E331:F331"/>
    <mergeCell ref="E332:F332"/>
    <mergeCell ref="E333:F333"/>
    <mergeCell ref="E334:F334"/>
    <mergeCell ref="E337:F337"/>
    <mergeCell ref="H339:I339"/>
    <mergeCell ref="E341:F341"/>
    <mergeCell ref="E342:F342"/>
    <mergeCell ref="E343:F343"/>
    <mergeCell ref="E344:F344"/>
    <mergeCell ref="E335:F335"/>
    <mergeCell ref="E336:F336"/>
    <mergeCell ref="H314:I314"/>
    <mergeCell ref="E316:F316"/>
    <mergeCell ref="E317:F317"/>
    <mergeCell ref="E318:F318"/>
    <mergeCell ref="E319:F319"/>
    <mergeCell ref="H321:I321"/>
    <mergeCell ref="E323:F323"/>
    <mergeCell ref="E324:F324"/>
    <mergeCell ref="E325:F325"/>
    <mergeCell ref="E302:F302"/>
    <mergeCell ref="E303:F303"/>
    <mergeCell ref="E304:F304"/>
    <mergeCell ref="E305:F305"/>
    <mergeCell ref="H307:I307"/>
    <mergeCell ref="E309:F309"/>
    <mergeCell ref="E310:F310"/>
    <mergeCell ref="E311:F311"/>
    <mergeCell ref="E312:F312"/>
    <mergeCell ref="E287:F287"/>
    <mergeCell ref="E288:F288"/>
    <mergeCell ref="E265:F265"/>
    <mergeCell ref="E266:F266"/>
    <mergeCell ref="E267:F267"/>
    <mergeCell ref="E268:F268"/>
    <mergeCell ref="E297:F297"/>
    <mergeCell ref="E298:F298"/>
    <mergeCell ref="H300:I300"/>
    <mergeCell ref="H277:I277"/>
    <mergeCell ref="E279:F279"/>
    <mergeCell ref="E280:F280"/>
    <mergeCell ref="E281:F281"/>
    <mergeCell ref="E282:F282"/>
    <mergeCell ref="H284:I284"/>
    <mergeCell ref="E286:F286"/>
    <mergeCell ref="E289:F289"/>
    <mergeCell ref="E290:F290"/>
    <mergeCell ref="E291:F291"/>
    <mergeCell ref="H293:I293"/>
    <mergeCell ref="E295:F295"/>
    <mergeCell ref="E296:F296"/>
    <mergeCell ref="H270:I270"/>
    <mergeCell ref="E272:F272"/>
    <mergeCell ref="E273:F273"/>
    <mergeCell ref="E274:F274"/>
    <mergeCell ref="E275:F275"/>
    <mergeCell ref="E252:F252"/>
    <mergeCell ref="H254:I254"/>
    <mergeCell ref="E256:F256"/>
    <mergeCell ref="E257:F257"/>
    <mergeCell ref="E258:F258"/>
    <mergeCell ref="E259:F259"/>
    <mergeCell ref="E260:F260"/>
    <mergeCell ref="H262:I262"/>
    <mergeCell ref="E264:F264"/>
    <mergeCell ref="E241:F241"/>
    <mergeCell ref="E242:F242"/>
    <mergeCell ref="E243:F243"/>
    <mergeCell ref="E244:F244"/>
    <mergeCell ref="H246:I246"/>
    <mergeCell ref="E248:F248"/>
    <mergeCell ref="E249:F249"/>
    <mergeCell ref="E250:F250"/>
    <mergeCell ref="E251:F251"/>
    <mergeCell ref="E228:F228"/>
    <mergeCell ref="H230:I230"/>
    <mergeCell ref="E232:F232"/>
    <mergeCell ref="E233:F233"/>
    <mergeCell ref="E234:F234"/>
    <mergeCell ref="E235:F235"/>
    <mergeCell ref="E236:F236"/>
    <mergeCell ref="H238:I238"/>
    <mergeCell ref="E240:F240"/>
    <mergeCell ref="E217:F217"/>
    <mergeCell ref="E218:F218"/>
    <mergeCell ref="E219:F219"/>
    <mergeCell ref="E220:F220"/>
    <mergeCell ref="H222:I222"/>
    <mergeCell ref="E224:F224"/>
    <mergeCell ref="E225:F225"/>
    <mergeCell ref="E226:F226"/>
    <mergeCell ref="E227:F227"/>
    <mergeCell ref="E204:F204"/>
    <mergeCell ref="E205:F205"/>
    <mergeCell ref="E206:F206"/>
    <mergeCell ref="H208:I208"/>
    <mergeCell ref="E210:F210"/>
    <mergeCell ref="E211:F211"/>
    <mergeCell ref="E212:F212"/>
    <mergeCell ref="E213:F213"/>
    <mergeCell ref="H215:I215"/>
    <mergeCell ref="E199:F199"/>
    <mergeCell ref="H201:I201"/>
    <mergeCell ref="E203:F203"/>
    <mergeCell ref="E180:F180"/>
    <mergeCell ref="E181:F181"/>
    <mergeCell ref="E182:F182"/>
    <mergeCell ref="E183:F183"/>
    <mergeCell ref="H185:I185"/>
    <mergeCell ref="E187:F187"/>
    <mergeCell ref="E188:F188"/>
    <mergeCell ref="E191:F191"/>
    <mergeCell ref="E192:F192"/>
    <mergeCell ref="H194:I194"/>
    <mergeCell ref="E196:F196"/>
    <mergeCell ref="E197:F197"/>
    <mergeCell ref="E198:F198"/>
    <mergeCell ref="E189:F189"/>
    <mergeCell ref="E190:F190"/>
    <mergeCell ref="H168:I168"/>
    <mergeCell ref="E170:F170"/>
    <mergeCell ref="E171:F171"/>
    <mergeCell ref="E172:F172"/>
    <mergeCell ref="E173:F173"/>
    <mergeCell ref="E174:F174"/>
    <mergeCell ref="H176:I176"/>
    <mergeCell ref="E178:F178"/>
    <mergeCell ref="E179:F179"/>
    <mergeCell ref="E156:F156"/>
    <mergeCell ref="E157:F157"/>
    <mergeCell ref="E158:F158"/>
    <mergeCell ref="H160:I160"/>
    <mergeCell ref="E162:F162"/>
    <mergeCell ref="E163:F163"/>
    <mergeCell ref="E164:F164"/>
    <mergeCell ref="E165:F165"/>
    <mergeCell ref="E166:F166"/>
    <mergeCell ref="E153:F153"/>
    <mergeCell ref="E154:F154"/>
    <mergeCell ref="E155:F155"/>
    <mergeCell ref="E132:F132"/>
    <mergeCell ref="H134:I134"/>
    <mergeCell ref="E136:F136"/>
    <mergeCell ref="E137:F137"/>
    <mergeCell ref="E138:F138"/>
    <mergeCell ref="E139:F139"/>
    <mergeCell ref="E140:F140"/>
    <mergeCell ref="E145:F145"/>
    <mergeCell ref="E146:F146"/>
    <mergeCell ref="E147:F147"/>
    <mergeCell ref="E148:F148"/>
    <mergeCell ref="E149:F149"/>
    <mergeCell ref="H151:I151"/>
    <mergeCell ref="H142:I142"/>
    <mergeCell ref="E144:F144"/>
    <mergeCell ref="E121:F121"/>
    <mergeCell ref="E122:F122"/>
    <mergeCell ref="E123:F123"/>
    <mergeCell ref="E124:F124"/>
    <mergeCell ref="H126:I126"/>
    <mergeCell ref="E128:F128"/>
    <mergeCell ref="E129:F129"/>
    <mergeCell ref="E130:F130"/>
    <mergeCell ref="E131:F131"/>
    <mergeCell ref="E108:F108"/>
    <mergeCell ref="E109:F109"/>
    <mergeCell ref="E110:F110"/>
    <mergeCell ref="H112:I112"/>
    <mergeCell ref="E114:F114"/>
    <mergeCell ref="E115:F115"/>
    <mergeCell ref="E116:F116"/>
    <mergeCell ref="H118:I118"/>
    <mergeCell ref="E120:F120"/>
    <mergeCell ref="E103:F103"/>
    <mergeCell ref="E104:F104"/>
    <mergeCell ref="H106:I106"/>
    <mergeCell ref="E80:F80"/>
    <mergeCell ref="H82:I82"/>
    <mergeCell ref="E84:F84"/>
    <mergeCell ref="E85:F85"/>
    <mergeCell ref="E86:F86"/>
    <mergeCell ref="H88:I88"/>
    <mergeCell ref="E90:F90"/>
    <mergeCell ref="H94:I94"/>
    <mergeCell ref="E96:F96"/>
    <mergeCell ref="E97:F97"/>
    <mergeCell ref="E98:F98"/>
    <mergeCell ref="H100:I100"/>
    <mergeCell ref="E102:F102"/>
    <mergeCell ref="E91:F91"/>
    <mergeCell ref="E92:F92"/>
    <mergeCell ref="E67:F67"/>
    <mergeCell ref="E68:F68"/>
    <mergeCell ref="H70:I70"/>
    <mergeCell ref="E72:F72"/>
    <mergeCell ref="E73:F73"/>
    <mergeCell ref="E74:F74"/>
    <mergeCell ref="H76:I76"/>
    <mergeCell ref="E78:F78"/>
    <mergeCell ref="E79:F79"/>
    <mergeCell ref="E54:F54"/>
    <mergeCell ref="E55:F55"/>
    <mergeCell ref="H57:I57"/>
    <mergeCell ref="E59:F59"/>
    <mergeCell ref="E60:F60"/>
    <mergeCell ref="E61:F61"/>
    <mergeCell ref="H63:I63"/>
    <mergeCell ref="E65:F65"/>
    <mergeCell ref="E66:F66"/>
    <mergeCell ref="E51:F51"/>
    <mergeCell ref="E52:F52"/>
    <mergeCell ref="E53:F53"/>
    <mergeCell ref="E28:F28"/>
    <mergeCell ref="H30:I30"/>
    <mergeCell ref="E32:F32"/>
    <mergeCell ref="E33:F33"/>
    <mergeCell ref="E34:F34"/>
    <mergeCell ref="H36:I36"/>
    <mergeCell ref="E38:F38"/>
    <mergeCell ref="H42:I42"/>
    <mergeCell ref="E44:F44"/>
    <mergeCell ref="E45:F45"/>
    <mergeCell ref="E46:F46"/>
    <mergeCell ref="E47:F47"/>
    <mergeCell ref="H49:I49"/>
    <mergeCell ref="E39:F39"/>
    <mergeCell ref="E40:F40"/>
    <mergeCell ref="E15:F15"/>
    <mergeCell ref="H17:I17"/>
    <mergeCell ref="E19:F19"/>
    <mergeCell ref="E20:F20"/>
    <mergeCell ref="E21:F21"/>
    <mergeCell ref="H23:I23"/>
    <mergeCell ref="E25:F25"/>
    <mergeCell ref="E26:F26"/>
    <mergeCell ref="E27:F27"/>
    <mergeCell ref="A4:J4"/>
    <mergeCell ref="E5:F5"/>
    <mergeCell ref="E6:F6"/>
    <mergeCell ref="E7:F7"/>
    <mergeCell ref="H9:I9"/>
    <mergeCell ref="E11:F11"/>
    <mergeCell ref="E12:F12"/>
    <mergeCell ref="E13:F13"/>
    <mergeCell ref="E14:F14"/>
    <mergeCell ref="A3:J3"/>
    <mergeCell ref="C1:D1"/>
    <mergeCell ref="E1:F1"/>
    <mergeCell ref="G1:H1"/>
    <mergeCell ref="I1:J1"/>
    <mergeCell ref="C2:D2"/>
    <mergeCell ref="E2:F2"/>
    <mergeCell ref="G2:H2"/>
    <mergeCell ref="I2:J2"/>
  </mergeCells>
  <pageMargins left="0.5" right="0.5" top="1" bottom="1" header="0.5" footer="0.5"/>
  <pageSetup paperSize="9" scale="72" fitToHeight="0" orientation="landscape" r:id="rId1"/>
  <headerFooter>
    <oddHeader>&amp;L &amp;CJustiça Federal de 1º Grau
Seção Judiciária do Espírito Santo &amp;R</oddHeader>
    <oddFooter>&amp;L &amp;C 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F44"/>
  <sheetViews>
    <sheetView workbookViewId="0">
      <selection activeCell="E43" sqref="E43"/>
    </sheetView>
  </sheetViews>
  <sheetFormatPr defaultColWidth="9" defaultRowHeight="15" x14ac:dyDescent="0.25"/>
  <cols>
    <col min="1" max="1" width="9" style="88"/>
    <col min="2" max="2" width="31.75" style="88" bestFit="1" customWidth="1"/>
    <col min="3" max="3" width="10.5" style="88" customWidth="1"/>
    <col min="4" max="4" width="10.625" style="88" bestFit="1" customWidth="1"/>
    <col min="5" max="5" width="9.25" style="88" customWidth="1"/>
    <col min="6" max="6" width="10.625" style="88" bestFit="1" customWidth="1"/>
    <col min="7" max="16384" width="9" style="88"/>
  </cols>
  <sheetData>
    <row r="1" spans="1:6" ht="35.25" customHeight="1" x14ac:dyDescent="0.3">
      <c r="A1" s="222" t="s">
        <v>479</v>
      </c>
      <c r="B1" s="222"/>
      <c r="C1" s="222"/>
      <c r="D1" s="222"/>
      <c r="E1" s="222"/>
      <c r="F1" s="222"/>
    </row>
    <row r="2" spans="1:6" ht="15.75" thickBot="1" x14ac:dyDescent="0.3"/>
    <row r="3" spans="1:6" ht="20.25" customHeight="1" x14ac:dyDescent="0.25">
      <c r="A3" s="223" t="s">
        <v>480</v>
      </c>
      <c r="B3" s="225" t="s">
        <v>434</v>
      </c>
      <c r="C3" s="227" t="s">
        <v>481</v>
      </c>
      <c r="D3" s="227"/>
      <c r="E3" s="228" t="s">
        <v>482</v>
      </c>
      <c r="F3" s="229"/>
    </row>
    <row r="4" spans="1:6" ht="22.5" customHeight="1" x14ac:dyDescent="0.25">
      <c r="A4" s="224"/>
      <c r="B4" s="226"/>
      <c r="C4" s="146" t="s">
        <v>483</v>
      </c>
      <c r="D4" s="146" t="s">
        <v>484</v>
      </c>
      <c r="E4" s="89" t="s">
        <v>483</v>
      </c>
      <c r="F4" s="133" t="s">
        <v>484</v>
      </c>
    </row>
    <row r="5" spans="1:6" ht="22.5" customHeight="1" x14ac:dyDescent="0.25">
      <c r="A5" s="224"/>
      <c r="B5" s="226"/>
      <c r="C5" s="147" t="s">
        <v>485</v>
      </c>
      <c r="D5" s="147" t="s">
        <v>485</v>
      </c>
      <c r="E5" s="90" t="s">
        <v>485</v>
      </c>
      <c r="F5" s="134" t="s">
        <v>485</v>
      </c>
    </row>
    <row r="6" spans="1:6" ht="26.25" customHeight="1" x14ac:dyDescent="0.25">
      <c r="A6" s="217" t="s">
        <v>486</v>
      </c>
      <c r="B6" s="218"/>
      <c r="C6" s="218"/>
      <c r="D6" s="218"/>
      <c r="E6" s="218"/>
      <c r="F6" s="219"/>
    </row>
    <row r="7" spans="1:6" ht="20.25" customHeight="1" x14ac:dyDescent="0.25">
      <c r="A7" s="91" t="s">
        <v>487</v>
      </c>
      <c r="B7" s="92" t="s">
        <v>488</v>
      </c>
      <c r="C7" s="148">
        <v>0.05</v>
      </c>
      <c r="D7" s="148">
        <v>0.05</v>
      </c>
      <c r="E7" s="93">
        <v>0.2</v>
      </c>
      <c r="F7" s="135">
        <v>0.2</v>
      </c>
    </row>
    <row r="8" spans="1:6" ht="20.25" customHeight="1" x14ac:dyDescent="0.25">
      <c r="A8" s="91" t="s">
        <v>489</v>
      </c>
      <c r="B8" s="92" t="s">
        <v>490</v>
      </c>
      <c r="C8" s="148">
        <v>1.4999999999999999E-2</v>
      </c>
      <c r="D8" s="148">
        <v>1.4999999999999999E-2</v>
      </c>
      <c r="E8" s="93">
        <v>1.4999999999999999E-2</v>
      </c>
      <c r="F8" s="135">
        <v>1.4999999999999999E-2</v>
      </c>
    </row>
    <row r="9" spans="1:6" ht="20.25" customHeight="1" x14ac:dyDescent="0.25">
      <c r="A9" s="91" t="s">
        <v>491</v>
      </c>
      <c r="B9" s="92" t="s">
        <v>492</v>
      </c>
      <c r="C9" s="148">
        <v>0.01</v>
      </c>
      <c r="D9" s="148">
        <v>0.01</v>
      </c>
      <c r="E9" s="93">
        <v>0.01</v>
      </c>
      <c r="F9" s="135">
        <v>0.01</v>
      </c>
    </row>
    <row r="10" spans="1:6" ht="20.25" customHeight="1" x14ac:dyDescent="0.25">
      <c r="A10" s="91" t="s">
        <v>493</v>
      </c>
      <c r="B10" s="92" t="s">
        <v>494</v>
      </c>
      <c r="C10" s="148">
        <v>2E-3</v>
      </c>
      <c r="D10" s="148">
        <v>2E-3</v>
      </c>
      <c r="E10" s="93">
        <v>2E-3</v>
      </c>
      <c r="F10" s="135">
        <v>2E-3</v>
      </c>
    </row>
    <row r="11" spans="1:6" ht="20.25" customHeight="1" x14ac:dyDescent="0.25">
      <c r="A11" s="91" t="s">
        <v>495</v>
      </c>
      <c r="B11" s="92" t="s">
        <v>496</v>
      </c>
      <c r="C11" s="148">
        <v>6.0000000000000001E-3</v>
      </c>
      <c r="D11" s="148">
        <v>6.0000000000000001E-3</v>
      </c>
      <c r="E11" s="93">
        <v>6.0000000000000001E-3</v>
      </c>
      <c r="F11" s="135">
        <v>6.0000000000000001E-3</v>
      </c>
    </row>
    <row r="12" spans="1:6" ht="20.25" customHeight="1" x14ac:dyDescent="0.25">
      <c r="A12" s="91" t="s">
        <v>497</v>
      </c>
      <c r="B12" s="92" t="s">
        <v>498</v>
      </c>
      <c r="C12" s="148">
        <v>2.5000000000000001E-2</v>
      </c>
      <c r="D12" s="148">
        <v>2.5000000000000001E-2</v>
      </c>
      <c r="E12" s="93">
        <v>2.5000000000000001E-2</v>
      </c>
      <c r="F12" s="135">
        <v>2.5000000000000001E-2</v>
      </c>
    </row>
    <row r="13" spans="1:6" ht="20.25" customHeight="1" x14ac:dyDescent="0.25">
      <c r="A13" s="91" t="s">
        <v>499</v>
      </c>
      <c r="B13" s="92" t="s">
        <v>500</v>
      </c>
      <c r="C13" s="148">
        <v>0.03</v>
      </c>
      <c r="D13" s="148">
        <v>0.03</v>
      </c>
      <c r="E13" s="93">
        <v>0.03</v>
      </c>
      <c r="F13" s="135">
        <v>0.03</v>
      </c>
    </row>
    <row r="14" spans="1:6" ht="20.25" customHeight="1" x14ac:dyDescent="0.25">
      <c r="A14" s="91" t="s">
        <v>501</v>
      </c>
      <c r="B14" s="92" t="s">
        <v>502</v>
      </c>
      <c r="C14" s="148">
        <v>0.08</v>
      </c>
      <c r="D14" s="148">
        <v>0.08</v>
      </c>
      <c r="E14" s="93">
        <v>0.08</v>
      </c>
      <c r="F14" s="135">
        <v>0.08</v>
      </c>
    </row>
    <row r="15" spans="1:6" ht="20.25" customHeight="1" x14ac:dyDescent="0.25">
      <c r="A15" s="91" t="s">
        <v>503</v>
      </c>
      <c r="B15" s="92" t="s">
        <v>504</v>
      </c>
      <c r="C15" s="148">
        <v>0.01</v>
      </c>
      <c r="D15" s="148">
        <v>0.01</v>
      </c>
      <c r="E15" s="93">
        <v>0.01</v>
      </c>
      <c r="F15" s="135">
        <v>0.01</v>
      </c>
    </row>
    <row r="16" spans="1:6" ht="21" customHeight="1" x14ac:dyDescent="0.25">
      <c r="A16" s="129" t="s">
        <v>505</v>
      </c>
      <c r="B16" s="94" t="s">
        <v>474</v>
      </c>
      <c r="C16" s="149">
        <f>SUM(C7:C15)</f>
        <v>0.22800000000000004</v>
      </c>
      <c r="D16" s="149">
        <f t="shared" ref="D16:F16" si="0">SUM(D7:D15)</f>
        <v>0.22800000000000004</v>
      </c>
      <c r="E16" s="95">
        <f t="shared" si="0"/>
        <v>0.37800000000000006</v>
      </c>
      <c r="F16" s="136">
        <f t="shared" si="0"/>
        <v>0.37800000000000006</v>
      </c>
    </row>
    <row r="17" spans="1:6" ht="26.25" customHeight="1" x14ac:dyDescent="0.25">
      <c r="A17" s="217" t="s">
        <v>506</v>
      </c>
      <c r="B17" s="218"/>
      <c r="C17" s="218"/>
      <c r="D17" s="218"/>
      <c r="E17" s="218"/>
      <c r="F17" s="219"/>
    </row>
    <row r="18" spans="1:6" ht="21.75" customHeight="1" x14ac:dyDescent="0.25">
      <c r="A18" s="91" t="s">
        <v>507</v>
      </c>
      <c r="B18" s="96" t="s">
        <v>508</v>
      </c>
      <c r="C18" s="150">
        <v>0.17910000000000001</v>
      </c>
      <c r="D18" s="151" t="s">
        <v>509</v>
      </c>
      <c r="E18" s="97">
        <v>0.17910000000000001</v>
      </c>
      <c r="F18" s="137" t="s">
        <v>509</v>
      </c>
    </row>
    <row r="19" spans="1:6" ht="21.75" customHeight="1" x14ac:dyDescent="0.25">
      <c r="A19" s="91" t="s">
        <v>510</v>
      </c>
      <c r="B19" s="96" t="s">
        <v>511</v>
      </c>
      <c r="C19" s="150">
        <v>4.3099999999999999E-2</v>
      </c>
      <c r="D19" s="151" t="s">
        <v>509</v>
      </c>
      <c r="E19" s="97">
        <v>4.3099999999999999E-2</v>
      </c>
      <c r="F19" s="137" t="s">
        <v>509</v>
      </c>
    </row>
    <row r="20" spans="1:6" ht="21.75" customHeight="1" x14ac:dyDescent="0.25">
      <c r="A20" s="91" t="s">
        <v>512</v>
      </c>
      <c r="B20" s="96" t="s">
        <v>513</v>
      </c>
      <c r="C20" s="150">
        <v>8.6E-3</v>
      </c>
      <c r="D20" s="150">
        <v>6.4999999999999997E-3</v>
      </c>
      <c r="E20" s="97">
        <v>8.6E-3</v>
      </c>
      <c r="F20" s="138">
        <v>6.4999999999999997E-3</v>
      </c>
    </row>
    <row r="21" spans="1:6" ht="21.75" customHeight="1" x14ac:dyDescent="0.25">
      <c r="A21" s="91" t="s">
        <v>514</v>
      </c>
      <c r="B21" s="96" t="s">
        <v>515</v>
      </c>
      <c r="C21" s="150">
        <v>0.1104</v>
      </c>
      <c r="D21" s="150">
        <v>8.3299999999999999E-2</v>
      </c>
      <c r="E21" s="97">
        <v>0.1104</v>
      </c>
      <c r="F21" s="138">
        <v>8.3299999999999999E-2</v>
      </c>
    </row>
    <row r="22" spans="1:6" ht="21.75" customHeight="1" x14ac:dyDescent="0.25">
      <c r="A22" s="91" t="s">
        <v>516</v>
      </c>
      <c r="B22" s="96" t="s">
        <v>517</v>
      </c>
      <c r="C22" s="150">
        <v>6.9999999999999999E-4</v>
      </c>
      <c r="D22" s="150">
        <v>5.0000000000000001E-4</v>
      </c>
      <c r="E22" s="97">
        <v>6.9999999999999999E-4</v>
      </c>
      <c r="F22" s="138">
        <v>5.0000000000000001E-4</v>
      </c>
    </row>
    <row r="23" spans="1:6" ht="21.75" customHeight="1" x14ac:dyDescent="0.25">
      <c r="A23" s="91" t="s">
        <v>518</v>
      </c>
      <c r="B23" s="96" t="s">
        <v>519</v>
      </c>
      <c r="C23" s="150">
        <v>7.4000000000000003E-3</v>
      </c>
      <c r="D23" s="150">
        <v>5.5999999999999999E-3</v>
      </c>
      <c r="E23" s="97">
        <v>7.4000000000000003E-3</v>
      </c>
      <c r="F23" s="138">
        <v>5.5999999999999999E-3</v>
      </c>
    </row>
    <row r="24" spans="1:6" ht="21.75" customHeight="1" x14ac:dyDescent="0.25">
      <c r="A24" s="91" t="s">
        <v>520</v>
      </c>
      <c r="B24" s="96" t="s">
        <v>521</v>
      </c>
      <c r="C24" s="150">
        <v>1.38E-2</v>
      </c>
      <c r="D24" s="150" t="s">
        <v>509</v>
      </c>
      <c r="E24" s="97">
        <v>1.38E-2</v>
      </c>
      <c r="F24" s="138" t="s">
        <v>509</v>
      </c>
    </row>
    <row r="25" spans="1:6" ht="21.75" customHeight="1" x14ac:dyDescent="0.25">
      <c r="A25" s="91" t="s">
        <v>522</v>
      </c>
      <c r="B25" s="96" t="s">
        <v>523</v>
      </c>
      <c r="C25" s="150">
        <v>1E-3</v>
      </c>
      <c r="D25" s="150">
        <v>6.9999999999999999E-4</v>
      </c>
      <c r="E25" s="97">
        <v>1E-3</v>
      </c>
      <c r="F25" s="138">
        <v>6.9999999999999999E-4</v>
      </c>
    </row>
    <row r="26" spans="1:6" ht="21.75" customHeight="1" x14ac:dyDescent="0.25">
      <c r="A26" s="91" t="s">
        <v>524</v>
      </c>
      <c r="B26" s="96" t="s">
        <v>525</v>
      </c>
      <c r="C26" s="150">
        <v>0.12</v>
      </c>
      <c r="D26" s="150">
        <v>9.06E-2</v>
      </c>
      <c r="E26" s="97">
        <v>0.12</v>
      </c>
      <c r="F26" s="138">
        <v>9.06E-2</v>
      </c>
    </row>
    <row r="27" spans="1:6" ht="21.75" customHeight="1" x14ac:dyDescent="0.25">
      <c r="A27" s="91" t="s">
        <v>526</v>
      </c>
      <c r="B27" s="96" t="s">
        <v>527</v>
      </c>
      <c r="C27" s="150">
        <v>2.9999999999999997E-4</v>
      </c>
      <c r="D27" s="150">
        <v>2.9999999999999997E-4</v>
      </c>
      <c r="E27" s="97">
        <v>2.9999999999999997E-4</v>
      </c>
      <c r="F27" s="138">
        <v>2.9999999999999997E-4</v>
      </c>
    </row>
    <row r="28" spans="1:6" ht="21.75" customHeight="1" x14ac:dyDescent="0.25">
      <c r="A28" s="129" t="s">
        <v>528</v>
      </c>
      <c r="B28" s="94" t="s">
        <v>474</v>
      </c>
      <c r="C28" s="149">
        <f>SUM(C18:C27)</f>
        <v>0.4844</v>
      </c>
      <c r="D28" s="149">
        <f t="shared" ref="D28" si="1">SUM(D19:D27)</f>
        <v>0.1875</v>
      </c>
      <c r="E28" s="95">
        <f>SUM(E18:E27)</f>
        <v>0.4844</v>
      </c>
      <c r="F28" s="136">
        <f>SUM(F18:F27)</f>
        <v>0.1875</v>
      </c>
    </row>
    <row r="29" spans="1:6" ht="21.75" customHeight="1" x14ac:dyDescent="0.25">
      <c r="A29" s="217" t="s">
        <v>529</v>
      </c>
      <c r="B29" s="218"/>
      <c r="C29" s="218"/>
      <c r="D29" s="218"/>
      <c r="E29" s="218"/>
      <c r="F29" s="219"/>
    </row>
    <row r="30" spans="1:6" ht="20.25" customHeight="1" x14ac:dyDescent="0.25">
      <c r="A30" s="91" t="s">
        <v>530</v>
      </c>
      <c r="B30" s="96" t="s">
        <v>531</v>
      </c>
      <c r="C30" s="150">
        <v>5.8400000000000001E-2</v>
      </c>
      <c r="D30" s="150">
        <v>4.41E-2</v>
      </c>
      <c r="E30" s="97">
        <f>C30</f>
        <v>5.8400000000000001E-2</v>
      </c>
      <c r="F30" s="138">
        <f>D30</f>
        <v>4.41E-2</v>
      </c>
    </row>
    <row r="31" spans="1:6" ht="20.25" customHeight="1" x14ac:dyDescent="0.25">
      <c r="A31" s="91" t="s">
        <v>532</v>
      </c>
      <c r="B31" s="96" t="s">
        <v>533</v>
      </c>
      <c r="C31" s="150">
        <v>1.4E-3</v>
      </c>
      <c r="D31" s="150">
        <v>1E-3</v>
      </c>
      <c r="E31" s="97">
        <f t="shared" ref="E31:F35" si="2">C31</f>
        <v>1.4E-3</v>
      </c>
      <c r="F31" s="138">
        <f t="shared" si="2"/>
        <v>1E-3</v>
      </c>
    </row>
    <row r="32" spans="1:6" ht="20.25" customHeight="1" x14ac:dyDescent="0.25">
      <c r="A32" s="91" t="s">
        <v>534</v>
      </c>
      <c r="B32" s="96" t="s">
        <v>535</v>
      </c>
      <c r="C32" s="150">
        <v>2.2200000000000001E-2</v>
      </c>
      <c r="D32" s="150">
        <v>1.6799999999999999E-2</v>
      </c>
      <c r="E32" s="97">
        <f t="shared" si="2"/>
        <v>2.2200000000000001E-2</v>
      </c>
      <c r="F32" s="138">
        <f t="shared" si="2"/>
        <v>1.6799999999999999E-2</v>
      </c>
    </row>
    <row r="33" spans="1:6" ht="20.25" customHeight="1" x14ac:dyDescent="0.25">
      <c r="A33" s="91" t="s">
        <v>536</v>
      </c>
      <c r="B33" s="96" t="s">
        <v>537</v>
      </c>
      <c r="C33" s="150">
        <v>3.1300000000000001E-2</v>
      </c>
      <c r="D33" s="150">
        <v>2.3599999999999999E-2</v>
      </c>
      <c r="E33" s="97">
        <f t="shared" si="2"/>
        <v>3.1300000000000001E-2</v>
      </c>
      <c r="F33" s="138">
        <f t="shared" si="2"/>
        <v>2.3599999999999999E-2</v>
      </c>
    </row>
    <row r="34" spans="1:6" ht="20.25" customHeight="1" x14ac:dyDescent="0.25">
      <c r="A34" s="91" t="s">
        <v>538</v>
      </c>
      <c r="B34" s="96" t="s">
        <v>539</v>
      </c>
      <c r="C34" s="150">
        <v>4.8999999999999998E-3</v>
      </c>
      <c r="D34" s="150">
        <v>3.7000000000000002E-3</v>
      </c>
      <c r="E34" s="97">
        <f t="shared" si="2"/>
        <v>4.8999999999999998E-3</v>
      </c>
      <c r="F34" s="138">
        <f t="shared" si="2"/>
        <v>3.7000000000000002E-3</v>
      </c>
    </row>
    <row r="35" spans="1:6" s="98" customFormat="1" ht="20.25" customHeight="1" x14ac:dyDescent="0.25">
      <c r="A35" s="129" t="s">
        <v>540</v>
      </c>
      <c r="B35" s="94" t="s">
        <v>474</v>
      </c>
      <c r="C35" s="149">
        <f>SUM(C30:C34)</f>
        <v>0.11820000000000001</v>
      </c>
      <c r="D35" s="149">
        <f t="shared" ref="D35:F35" si="3">SUM(D30:D34)</f>
        <v>8.9199999999999988E-2</v>
      </c>
      <c r="E35" s="152">
        <f t="shared" si="2"/>
        <v>0.11820000000000001</v>
      </c>
      <c r="F35" s="136">
        <f t="shared" si="3"/>
        <v>8.9199999999999988E-2</v>
      </c>
    </row>
    <row r="36" spans="1:6" ht="21.75" customHeight="1" x14ac:dyDescent="0.25">
      <c r="A36" s="217" t="s">
        <v>541</v>
      </c>
      <c r="B36" s="218"/>
      <c r="C36" s="218"/>
      <c r="D36" s="218"/>
      <c r="E36" s="218"/>
      <c r="F36" s="219"/>
    </row>
    <row r="37" spans="1:6" ht="33" customHeight="1" x14ac:dyDescent="0.25">
      <c r="A37" s="91" t="s">
        <v>542</v>
      </c>
      <c r="B37" s="153" t="s">
        <v>560</v>
      </c>
      <c r="C37" s="150">
        <v>0.10489999999999999</v>
      </c>
      <c r="D37" s="150">
        <v>3.8600000000000002E-2</v>
      </c>
      <c r="E37" s="97">
        <v>0.18310000000000001</v>
      </c>
      <c r="F37" s="138">
        <v>7.0900000000000005E-2</v>
      </c>
    </row>
    <row r="38" spans="1:6" ht="45" x14ac:dyDescent="0.25">
      <c r="A38" s="91" t="s">
        <v>544</v>
      </c>
      <c r="B38" s="99" t="s">
        <v>545</v>
      </c>
      <c r="C38" s="150">
        <v>5.0000000000000001E-3</v>
      </c>
      <c r="D38" s="150">
        <v>3.8E-3</v>
      </c>
      <c r="E38" s="97">
        <v>5.1999999999999998E-3</v>
      </c>
      <c r="F38" s="138">
        <v>3.8999999999999998E-3</v>
      </c>
    </row>
    <row r="39" spans="1:6" s="101" customFormat="1" ht="29.25" customHeight="1" x14ac:dyDescent="0.2">
      <c r="A39" s="129" t="s">
        <v>546</v>
      </c>
      <c r="B39" s="94" t="s">
        <v>474</v>
      </c>
      <c r="C39" s="154">
        <f>SUM(C37:C38)</f>
        <v>0.1099</v>
      </c>
      <c r="D39" s="154">
        <f t="shared" ref="D39:F39" si="4">SUM(D37:D38)</f>
        <v>4.24E-2</v>
      </c>
      <c r="E39" s="100">
        <f>SUM(E37:E38)</f>
        <v>0.18830000000000002</v>
      </c>
      <c r="F39" s="139">
        <f t="shared" si="4"/>
        <v>7.4800000000000005E-2</v>
      </c>
    </row>
    <row r="40" spans="1:6" ht="27" customHeight="1" thickBot="1" x14ac:dyDescent="0.3">
      <c r="A40" s="220" t="s">
        <v>547</v>
      </c>
      <c r="B40" s="221"/>
      <c r="C40" s="155">
        <f>C16+C28+C35+C39</f>
        <v>0.9405</v>
      </c>
      <c r="D40" s="155">
        <f t="shared" ref="D40:F40" si="5">D16+D28+D35+D39</f>
        <v>0.54710000000000003</v>
      </c>
      <c r="E40" s="102">
        <f t="shared" si="5"/>
        <v>1.1689000000000001</v>
      </c>
      <c r="F40" s="140">
        <f t="shared" si="5"/>
        <v>0.72950000000000004</v>
      </c>
    </row>
    <row r="42" spans="1:6" x14ac:dyDescent="0.25">
      <c r="A42" s="132" t="s">
        <v>456</v>
      </c>
      <c r="B42" s="132"/>
    </row>
    <row r="43" spans="1:6" x14ac:dyDescent="0.25">
      <c r="A43" s="132" t="s">
        <v>553</v>
      </c>
      <c r="B43" s="132"/>
    </row>
    <row r="44" spans="1:6" x14ac:dyDescent="0.25">
      <c r="A44" s="132" t="s">
        <v>552</v>
      </c>
      <c r="B44" s="132"/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portrait" r:id="rId1"/>
  <headerFooter>
    <oddHeader>&amp;C&amp;"Arial,Negrito"&amp;14ANEXO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F44"/>
  <sheetViews>
    <sheetView workbookViewId="0">
      <selection activeCell="H38" sqref="H38"/>
    </sheetView>
  </sheetViews>
  <sheetFormatPr defaultColWidth="9" defaultRowHeight="15" x14ac:dyDescent="0.25"/>
  <cols>
    <col min="1" max="1" width="10.5" style="88" customWidth="1"/>
    <col min="2" max="2" width="29" style="88" customWidth="1"/>
    <col min="3" max="3" width="13.125" style="88" customWidth="1"/>
    <col min="4" max="4" width="13" style="88" customWidth="1"/>
    <col min="5" max="5" width="12.75" style="88" customWidth="1"/>
    <col min="6" max="6" width="12.625" style="88" customWidth="1"/>
    <col min="7" max="7" width="14.75" style="88" customWidth="1"/>
    <col min="8" max="16384" width="9" style="88"/>
  </cols>
  <sheetData>
    <row r="1" spans="1:6" ht="28.5" customHeight="1" x14ac:dyDescent="0.25">
      <c r="A1" s="230" t="s">
        <v>548</v>
      </c>
      <c r="B1" s="230"/>
      <c r="C1" s="230"/>
      <c r="D1" s="230"/>
      <c r="E1" s="230"/>
      <c r="F1" s="230"/>
    </row>
    <row r="2" spans="1:6" ht="15.75" thickBot="1" x14ac:dyDescent="0.3"/>
    <row r="3" spans="1:6" ht="25.5" customHeight="1" x14ac:dyDescent="0.25">
      <c r="A3" s="223" t="s">
        <v>480</v>
      </c>
      <c r="B3" s="225" t="s">
        <v>434</v>
      </c>
      <c r="C3" s="231" t="s">
        <v>481</v>
      </c>
      <c r="D3" s="231"/>
      <c r="E3" s="232" t="s">
        <v>482</v>
      </c>
      <c r="F3" s="233"/>
    </row>
    <row r="4" spans="1:6" ht="20.25" customHeight="1" x14ac:dyDescent="0.25">
      <c r="A4" s="224"/>
      <c r="B4" s="226"/>
      <c r="C4" s="147" t="s">
        <v>483</v>
      </c>
      <c r="D4" s="147" t="s">
        <v>484</v>
      </c>
      <c r="E4" s="90" t="s">
        <v>483</v>
      </c>
      <c r="F4" s="134" t="s">
        <v>484</v>
      </c>
    </row>
    <row r="5" spans="1:6" x14ac:dyDescent="0.25">
      <c r="A5" s="224"/>
      <c r="B5" s="226"/>
      <c r="C5" s="147" t="s">
        <v>485</v>
      </c>
      <c r="D5" s="147" t="s">
        <v>485</v>
      </c>
      <c r="E5" s="90" t="s">
        <v>485</v>
      </c>
      <c r="F5" s="134" t="s">
        <v>485</v>
      </c>
    </row>
    <row r="6" spans="1:6" ht="26.25" customHeight="1" x14ac:dyDescent="0.25">
      <c r="A6" s="217" t="s">
        <v>486</v>
      </c>
      <c r="B6" s="218"/>
      <c r="C6" s="218"/>
      <c r="D6" s="218"/>
      <c r="E6" s="218"/>
      <c r="F6" s="219"/>
    </row>
    <row r="7" spans="1:6" ht="20.25" customHeight="1" x14ac:dyDescent="0.25">
      <c r="A7" s="91" t="s">
        <v>487</v>
      </c>
      <c r="B7" s="92" t="s">
        <v>488</v>
      </c>
      <c r="C7" s="148">
        <v>0.05</v>
      </c>
      <c r="D7" s="148">
        <v>0.05</v>
      </c>
      <c r="E7" s="93">
        <v>0.2</v>
      </c>
      <c r="F7" s="135">
        <v>0.2</v>
      </c>
    </row>
    <row r="8" spans="1:6" ht="20.25" customHeight="1" x14ac:dyDescent="0.25">
      <c r="A8" s="91" t="s">
        <v>489</v>
      </c>
      <c r="B8" s="92" t="s">
        <v>490</v>
      </c>
      <c r="C8" s="148">
        <v>0</v>
      </c>
      <c r="D8" s="148">
        <v>0</v>
      </c>
      <c r="E8" s="93">
        <v>0</v>
      </c>
      <c r="F8" s="135">
        <v>0</v>
      </c>
    </row>
    <row r="9" spans="1:6" ht="20.25" customHeight="1" x14ac:dyDescent="0.25">
      <c r="A9" s="91" t="s">
        <v>491</v>
      </c>
      <c r="B9" s="92" t="s">
        <v>492</v>
      </c>
      <c r="C9" s="148">
        <v>0</v>
      </c>
      <c r="D9" s="148">
        <v>0</v>
      </c>
      <c r="E9" s="93">
        <v>0</v>
      </c>
      <c r="F9" s="135">
        <v>0</v>
      </c>
    </row>
    <row r="10" spans="1:6" ht="20.25" customHeight="1" x14ac:dyDescent="0.25">
      <c r="A10" s="91" t="s">
        <v>493</v>
      </c>
      <c r="B10" s="92" t="s">
        <v>494</v>
      </c>
      <c r="C10" s="148">
        <v>2E-3</v>
      </c>
      <c r="D10" s="148">
        <v>2E-3</v>
      </c>
      <c r="E10" s="93">
        <v>2E-3</v>
      </c>
      <c r="F10" s="135">
        <v>2E-3</v>
      </c>
    </row>
    <row r="11" spans="1:6" ht="20.25" customHeight="1" x14ac:dyDescent="0.25">
      <c r="A11" s="91" t="s">
        <v>495</v>
      </c>
      <c r="B11" s="92" t="s">
        <v>496</v>
      </c>
      <c r="C11" s="148">
        <v>0</v>
      </c>
      <c r="D11" s="148">
        <v>0</v>
      </c>
      <c r="E11" s="93">
        <v>0</v>
      </c>
      <c r="F11" s="135">
        <v>0</v>
      </c>
    </row>
    <row r="12" spans="1:6" ht="20.25" customHeight="1" x14ac:dyDescent="0.25">
      <c r="A12" s="91" t="s">
        <v>497</v>
      </c>
      <c r="B12" s="92" t="s">
        <v>498</v>
      </c>
      <c r="C12" s="148">
        <v>2.5000000000000001E-2</v>
      </c>
      <c r="D12" s="148">
        <v>2.5000000000000001E-2</v>
      </c>
      <c r="E12" s="93">
        <v>2.5000000000000001E-2</v>
      </c>
      <c r="F12" s="135">
        <v>2.5000000000000001E-2</v>
      </c>
    </row>
    <row r="13" spans="1:6" ht="20.25" customHeight="1" x14ac:dyDescent="0.25">
      <c r="A13" s="91" t="s">
        <v>499</v>
      </c>
      <c r="B13" s="92" t="s">
        <v>500</v>
      </c>
      <c r="C13" s="148">
        <v>0.03</v>
      </c>
      <c r="D13" s="148">
        <v>0.03</v>
      </c>
      <c r="E13" s="93">
        <v>0.03</v>
      </c>
      <c r="F13" s="135">
        <v>0.03</v>
      </c>
    </row>
    <row r="14" spans="1:6" ht="20.25" customHeight="1" x14ac:dyDescent="0.25">
      <c r="A14" s="91" t="s">
        <v>501</v>
      </c>
      <c r="B14" s="92" t="s">
        <v>502</v>
      </c>
      <c r="C14" s="148">
        <v>0.08</v>
      </c>
      <c r="D14" s="148">
        <v>0.08</v>
      </c>
      <c r="E14" s="93">
        <v>0.08</v>
      </c>
      <c r="F14" s="135">
        <v>0.08</v>
      </c>
    </row>
    <row r="15" spans="1:6" ht="20.25" customHeight="1" x14ac:dyDescent="0.25">
      <c r="A15" s="91" t="s">
        <v>503</v>
      </c>
      <c r="B15" s="92" t="s">
        <v>504</v>
      </c>
      <c r="C15" s="148">
        <v>0</v>
      </c>
      <c r="D15" s="148">
        <v>0</v>
      </c>
      <c r="E15" s="93">
        <v>0</v>
      </c>
      <c r="F15" s="135">
        <v>0</v>
      </c>
    </row>
    <row r="16" spans="1:6" ht="21" customHeight="1" x14ac:dyDescent="0.25">
      <c r="A16" s="129" t="s">
        <v>505</v>
      </c>
      <c r="B16" s="94" t="s">
        <v>474</v>
      </c>
      <c r="C16" s="149">
        <f>SUM(C7:C15)</f>
        <v>0.187</v>
      </c>
      <c r="D16" s="149">
        <f t="shared" ref="D16:F16" si="0">SUM(D7:D15)</f>
        <v>0.187</v>
      </c>
      <c r="E16" s="95">
        <f t="shared" si="0"/>
        <v>0.33700000000000002</v>
      </c>
      <c r="F16" s="136">
        <f t="shared" si="0"/>
        <v>0.33700000000000002</v>
      </c>
    </row>
    <row r="17" spans="1:6" ht="26.25" customHeight="1" x14ac:dyDescent="0.25">
      <c r="A17" s="217" t="s">
        <v>506</v>
      </c>
      <c r="B17" s="218"/>
      <c r="C17" s="218"/>
      <c r="D17" s="218"/>
      <c r="E17" s="218"/>
      <c r="F17" s="219"/>
    </row>
    <row r="18" spans="1:6" ht="21.75" customHeight="1" x14ac:dyDescent="0.25">
      <c r="A18" s="91" t="s">
        <v>507</v>
      </c>
      <c r="B18" s="96" t="s">
        <v>508</v>
      </c>
      <c r="C18" s="150">
        <v>0.17910000000000001</v>
      </c>
      <c r="D18" s="156" t="s">
        <v>509</v>
      </c>
      <c r="E18" s="97">
        <v>0.17910000000000001</v>
      </c>
      <c r="F18" s="141" t="s">
        <v>509</v>
      </c>
    </row>
    <row r="19" spans="1:6" ht="21.75" customHeight="1" x14ac:dyDescent="0.25">
      <c r="A19" s="91" t="s">
        <v>510</v>
      </c>
      <c r="B19" s="96" t="s">
        <v>511</v>
      </c>
      <c r="C19" s="150">
        <v>4.3099999999999999E-2</v>
      </c>
      <c r="D19" s="156" t="s">
        <v>509</v>
      </c>
      <c r="E19" s="97">
        <v>4.3099999999999999E-2</v>
      </c>
      <c r="F19" s="141" t="s">
        <v>509</v>
      </c>
    </row>
    <row r="20" spans="1:6" ht="21.75" customHeight="1" x14ac:dyDescent="0.25">
      <c r="A20" s="91" t="s">
        <v>512</v>
      </c>
      <c r="B20" s="96" t="s">
        <v>513</v>
      </c>
      <c r="C20" s="150">
        <v>8.6E-3</v>
      </c>
      <c r="D20" s="150">
        <v>6.4999999999999997E-3</v>
      </c>
      <c r="E20" s="97">
        <v>8.6E-3</v>
      </c>
      <c r="F20" s="138">
        <v>6.4999999999999997E-3</v>
      </c>
    </row>
    <row r="21" spans="1:6" ht="21.75" customHeight="1" x14ac:dyDescent="0.25">
      <c r="A21" s="91" t="s">
        <v>514</v>
      </c>
      <c r="B21" s="96" t="s">
        <v>515</v>
      </c>
      <c r="C21" s="150">
        <v>0.1104</v>
      </c>
      <c r="D21" s="150">
        <v>8.3299999999999999E-2</v>
      </c>
      <c r="E21" s="97">
        <v>0.1104</v>
      </c>
      <c r="F21" s="138">
        <v>8.3299999999999999E-2</v>
      </c>
    </row>
    <row r="22" spans="1:6" ht="21.75" customHeight="1" x14ac:dyDescent="0.25">
      <c r="A22" s="91" t="s">
        <v>516</v>
      </c>
      <c r="B22" s="96" t="s">
        <v>517</v>
      </c>
      <c r="C22" s="150">
        <v>6.9999999999999999E-4</v>
      </c>
      <c r="D22" s="150">
        <v>5.0000000000000001E-4</v>
      </c>
      <c r="E22" s="97">
        <v>6.9999999999999999E-4</v>
      </c>
      <c r="F22" s="138">
        <v>5.0000000000000001E-4</v>
      </c>
    </row>
    <row r="23" spans="1:6" ht="21.75" customHeight="1" x14ac:dyDescent="0.25">
      <c r="A23" s="91" t="s">
        <v>518</v>
      </c>
      <c r="B23" s="96" t="s">
        <v>519</v>
      </c>
      <c r="C23" s="150">
        <v>7.4000000000000003E-3</v>
      </c>
      <c r="D23" s="150">
        <v>5.5999999999999999E-3</v>
      </c>
      <c r="E23" s="97">
        <v>7.4000000000000003E-3</v>
      </c>
      <c r="F23" s="138">
        <v>5.5999999999999999E-3</v>
      </c>
    </row>
    <row r="24" spans="1:6" ht="21.75" customHeight="1" x14ac:dyDescent="0.25">
      <c r="A24" s="91" t="s">
        <v>520</v>
      </c>
      <c r="B24" s="96" t="s">
        <v>521</v>
      </c>
      <c r="C24" s="150">
        <v>1.38E-2</v>
      </c>
      <c r="D24" s="150" t="s">
        <v>509</v>
      </c>
      <c r="E24" s="97">
        <v>1.38E-2</v>
      </c>
      <c r="F24" s="138" t="s">
        <v>509</v>
      </c>
    </row>
    <row r="25" spans="1:6" ht="21.75" customHeight="1" x14ac:dyDescent="0.25">
      <c r="A25" s="91" t="s">
        <v>522</v>
      </c>
      <c r="B25" s="96" t="s">
        <v>523</v>
      </c>
      <c r="C25" s="150">
        <v>1E-3</v>
      </c>
      <c r="D25" s="150">
        <v>6.9999999999999999E-4</v>
      </c>
      <c r="E25" s="97">
        <v>1E-3</v>
      </c>
      <c r="F25" s="138">
        <v>6.9999999999999999E-4</v>
      </c>
    </row>
    <row r="26" spans="1:6" ht="21.75" customHeight="1" x14ac:dyDescent="0.25">
      <c r="A26" s="91" t="s">
        <v>524</v>
      </c>
      <c r="B26" s="96" t="s">
        <v>525</v>
      </c>
      <c r="C26" s="150">
        <v>0.12</v>
      </c>
      <c r="D26" s="150">
        <v>9.06E-2</v>
      </c>
      <c r="E26" s="97">
        <v>0.12</v>
      </c>
      <c r="F26" s="138">
        <v>9.06E-2</v>
      </c>
    </row>
    <row r="27" spans="1:6" ht="21.75" customHeight="1" x14ac:dyDescent="0.25">
      <c r="A27" s="91" t="s">
        <v>526</v>
      </c>
      <c r="B27" s="96" t="s">
        <v>527</v>
      </c>
      <c r="C27" s="150">
        <v>2.9999999999999997E-4</v>
      </c>
      <c r="D27" s="150">
        <v>2.9999999999999997E-4</v>
      </c>
      <c r="E27" s="97">
        <v>2.9999999999999997E-4</v>
      </c>
      <c r="F27" s="138">
        <v>2.9999999999999997E-4</v>
      </c>
    </row>
    <row r="28" spans="1:6" ht="21.75" customHeight="1" x14ac:dyDescent="0.25">
      <c r="A28" s="129" t="s">
        <v>528</v>
      </c>
      <c r="B28" s="94" t="s">
        <v>474</v>
      </c>
      <c r="C28" s="149">
        <v>0.4844</v>
      </c>
      <c r="D28" s="149">
        <v>0.1875</v>
      </c>
      <c r="E28" s="95">
        <v>0.4844</v>
      </c>
      <c r="F28" s="136">
        <v>0.1875</v>
      </c>
    </row>
    <row r="29" spans="1:6" ht="21.75" customHeight="1" x14ac:dyDescent="0.25">
      <c r="A29" s="217" t="s">
        <v>529</v>
      </c>
      <c r="B29" s="218"/>
      <c r="C29" s="218"/>
      <c r="D29" s="218"/>
      <c r="E29" s="218"/>
      <c r="F29" s="219"/>
    </row>
    <row r="30" spans="1:6" s="103" customFormat="1" ht="20.25" customHeight="1" x14ac:dyDescent="0.2">
      <c r="A30" s="91" t="s">
        <v>530</v>
      </c>
      <c r="B30" s="92" t="s">
        <v>531</v>
      </c>
      <c r="C30" s="150">
        <v>5.8400000000000001E-2</v>
      </c>
      <c r="D30" s="150">
        <v>4.41E-2</v>
      </c>
      <c r="E30" s="97">
        <v>5.8400000000000001E-2</v>
      </c>
      <c r="F30" s="138">
        <v>4.41E-2</v>
      </c>
    </row>
    <row r="31" spans="1:6" s="103" customFormat="1" ht="20.25" customHeight="1" x14ac:dyDescent="0.2">
      <c r="A31" s="91" t="s">
        <v>532</v>
      </c>
      <c r="B31" s="92" t="s">
        <v>533</v>
      </c>
      <c r="C31" s="150">
        <v>1.4E-3</v>
      </c>
      <c r="D31" s="150">
        <v>1E-3</v>
      </c>
      <c r="E31" s="97">
        <v>1.4E-3</v>
      </c>
      <c r="F31" s="138">
        <v>1E-3</v>
      </c>
    </row>
    <row r="32" spans="1:6" s="103" customFormat="1" ht="20.25" customHeight="1" x14ac:dyDescent="0.2">
      <c r="A32" s="91" t="s">
        <v>534</v>
      </c>
      <c r="B32" s="92" t="s">
        <v>535</v>
      </c>
      <c r="C32" s="150">
        <v>2.2200000000000001E-2</v>
      </c>
      <c r="D32" s="150">
        <v>1.6799999999999999E-2</v>
      </c>
      <c r="E32" s="97">
        <v>2.2200000000000001E-2</v>
      </c>
      <c r="F32" s="138">
        <v>1.6799999999999999E-2</v>
      </c>
    </row>
    <row r="33" spans="1:6" s="103" customFormat="1" ht="20.25" customHeight="1" x14ac:dyDescent="0.2">
      <c r="A33" s="91" t="s">
        <v>536</v>
      </c>
      <c r="B33" s="92" t="s">
        <v>537</v>
      </c>
      <c r="C33" s="150">
        <v>3.1300000000000001E-2</v>
      </c>
      <c r="D33" s="150">
        <v>2.3599999999999999E-2</v>
      </c>
      <c r="E33" s="97">
        <v>3.1300000000000001E-2</v>
      </c>
      <c r="F33" s="138">
        <v>2.3599999999999999E-2</v>
      </c>
    </row>
    <row r="34" spans="1:6" s="103" customFormat="1" ht="20.25" customHeight="1" x14ac:dyDescent="0.2">
      <c r="A34" s="91" t="s">
        <v>538</v>
      </c>
      <c r="B34" s="92" t="s">
        <v>539</v>
      </c>
      <c r="C34" s="150">
        <v>4.8999999999999998E-3</v>
      </c>
      <c r="D34" s="150">
        <v>3.7000000000000002E-3</v>
      </c>
      <c r="E34" s="97">
        <v>4.8999999999999998E-3</v>
      </c>
      <c r="F34" s="138">
        <v>3.7000000000000002E-3</v>
      </c>
    </row>
    <row r="35" spans="1:6" s="98" customFormat="1" ht="20.25" customHeight="1" x14ac:dyDescent="0.25">
      <c r="A35" s="129" t="s">
        <v>540</v>
      </c>
      <c r="B35" s="94" t="s">
        <v>474</v>
      </c>
      <c r="C35" s="149">
        <v>0.11820000000000001</v>
      </c>
      <c r="D35" s="149">
        <v>8.9199999999999988E-2</v>
      </c>
      <c r="E35" s="95">
        <v>0.11820000000000001</v>
      </c>
      <c r="F35" s="136">
        <v>8.9199999999999988E-2</v>
      </c>
    </row>
    <row r="36" spans="1:6" ht="21.75" customHeight="1" x14ac:dyDescent="0.25">
      <c r="A36" s="217" t="s">
        <v>541</v>
      </c>
      <c r="B36" s="218"/>
      <c r="C36" s="218"/>
      <c r="D36" s="218"/>
      <c r="E36" s="218"/>
      <c r="F36" s="219"/>
    </row>
    <row r="37" spans="1:6" ht="33" customHeight="1" x14ac:dyDescent="0.25">
      <c r="A37" s="91" t="s">
        <v>542</v>
      </c>
      <c r="B37" s="92" t="s">
        <v>543</v>
      </c>
      <c r="C37" s="150">
        <v>0.10489999999999999</v>
      </c>
      <c r="D37" s="150">
        <v>3.8600000000000002E-2</v>
      </c>
      <c r="E37" s="97">
        <v>0.18310000000000001</v>
      </c>
      <c r="F37" s="138">
        <v>7.0900000000000005E-2</v>
      </c>
    </row>
    <row r="38" spans="1:6" ht="60" x14ac:dyDescent="0.25">
      <c r="A38" s="91" t="s">
        <v>544</v>
      </c>
      <c r="B38" s="99" t="s">
        <v>545</v>
      </c>
      <c r="C38" s="150">
        <v>5.0000000000000001E-3</v>
      </c>
      <c r="D38" s="150">
        <v>3.8E-3</v>
      </c>
      <c r="E38" s="97">
        <v>5.1999999999999998E-3</v>
      </c>
      <c r="F38" s="138">
        <v>3.8999999999999998E-3</v>
      </c>
    </row>
    <row r="39" spans="1:6" s="101" customFormat="1" ht="29.25" customHeight="1" x14ac:dyDescent="0.2">
      <c r="A39" s="129" t="s">
        <v>546</v>
      </c>
      <c r="B39" s="94" t="s">
        <v>474</v>
      </c>
      <c r="C39" s="149">
        <v>0.1099</v>
      </c>
      <c r="D39" s="149">
        <v>4.24E-2</v>
      </c>
      <c r="E39" s="95">
        <v>0.18830000000000002</v>
      </c>
      <c r="F39" s="136">
        <v>7.4800000000000005E-2</v>
      </c>
    </row>
    <row r="40" spans="1:6" ht="27" customHeight="1" thickBot="1" x14ac:dyDescent="0.3">
      <c r="A40" s="220" t="s">
        <v>547</v>
      </c>
      <c r="B40" s="221"/>
      <c r="C40" s="157">
        <f>C16+C28+C35+C39</f>
        <v>0.89949999999999997</v>
      </c>
      <c r="D40" s="157">
        <f t="shared" ref="D40:F40" si="1">D16+D28+D35+D39</f>
        <v>0.50609999999999999</v>
      </c>
      <c r="E40" s="104">
        <f t="shared" si="1"/>
        <v>1.1278999999999999</v>
      </c>
      <c r="F40" s="142">
        <f t="shared" si="1"/>
        <v>0.68849999999999989</v>
      </c>
    </row>
    <row r="42" spans="1:6" x14ac:dyDescent="0.25">
      <c r="A42" s="132" t="s">
        <v>456</v>
      </c>
    </row>
    <row r="43" spans="1:6" x14ac:dyDescent="0.25">
      <c r="A43" s="132" t="s">
        <v>553</v>
      </c>
    </row>
    <row r="44" spans="1:6" x14ac:dyDescent="0.25">
      <c r="A44" s="132" t="s">
        <v>554</v>
      </c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portrait" r:id="rId1"/>
  <headerFooter>
    <oddHeader>&amp;C&amp;"Arial,Negrito"&amp;14ANEXO 5.1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J32"/>
  <sheetViews>
    <sheetView workbookViewId="0">
      <selection activeCell="D22" sqref="D22"/>
    </sheetView>
  </sheetViews>
  <sheetFormatPr defaultRowHeight="14.25" x14ac:dyDescent="0.2"/>
  <cols>
    <col min="1" max="1" width="20" bestFit="1" customWidth="1"/>
    <col min="2" max="2" width="55.125" customWidth="1"/>
    <col min="3" max="3" width="17.125" customWidth="1"/>
    <col min="4" max="4" width="16.375" customWidth="1"/>
    <col min="5" max="5" width="15.875" customWidth="1"/>
    <col min="6" max="8" width="12" bestFit="1" customWidth="1"/>
    <col min="9" max="9" width="12.75" bestFit="1" customWidth="1"/>
    <col min="10" max="10" width="14.625" customWidth="1"/>
    <col min="11" max="30" width="12" bestFit="1" customWidth="1"/>
  </cols>
  <sheetData>
    <row r="1" spans="1:10" ht="39" customHeight="1" x14ac:dyDescent="0.25">
      <c r="A1" s="63"/>
      <c r="B1" s="63" t="s">
        <v>463</v>
      </c>
      <c r="C1" s="63"/>
      <c r="D1" s="234" t="s">
        <v>417</v>
      </c>
      <c r="E1" s="234"/>
      <c r="F1" s="234" t="s">
        <v>416</v>
      </c>
      <c r="G1" s="234"/>
    </row>
    <row r="2" spans="1:10" ht="44.25" customHeight="1" x14ac:dyDescent="0.2">
      <c r="A2" s="64"/>
      <c r="B2" s="64" t="s">
        <v>464</v>
      </c>
      <c r="C2" s="64"/>
      <c r="D2" s="235">
        <f>'[8]Anexo 3'!H25</f>
        <v>0.2487</v>
      </c>
      <c r="E2" s="236"/>
      <c r="F2" s="237" t="s">
        <v>561</v>
      </c>
      <c r="G2" s="236"/>
    </row>
    <row r="3" spans="1:10" s="65" customFormat="1" ht="24.75" customHeight="1" x14ac:dyDescent="0.2">
      <c r="A3" s="238" t="s">
        <v>465</v>
      </c>
      <c r="B3" s="238"/>
      <c r="C3" s="238"/>
      <c r="D3" s="238"/>
      <c r="E3" s="238"/>
      <c r="F3" s="238"/>
      <c r="G3" s="238"/>
      <c r="H3" s="238"/>
      <c r="I3" s="238"/>
    </row>
    <row r="4" spans="1:10" ht="22.5" customHeight="1" x14ac:dyDescent="0.2">
      <c r="A4" s="66" t="s">
        <v>0</v>
      </c>
      <c r="B4" s="66" t="s">
        <v>3</v>
      </c>
      <c r="C4" s="67" t="s">
        <v>466</v>
      </c>
      <c r="D4" s="67" t="s">
        <v>467</v>
      </c>
      <c r="E4" s="67" t="s">
        <v>468</v>
      </c>
      <c r="F4" s="67" t="s">
        <v>469</v>
      </c>
      <c r="G4" s="67" t="s">
        <v>470</v>
      </c>
      <c r="H4" s="67" t="s">
        <v>471</v>
      </c>
      <c r="I4" s="67" t="s">
        <v>472</v>
      </c>
    </row>
    <row r="5" spans="1:10" ht="14.25" customHeight="1" x14ac:dyDescent="0.2">
      <c r="A5" s="68" t="s">
        <v>9</v>
      </c>
      <c r="B5" s="68" t="s">
        <v>473</v>
      </c>
      <c r="C5" s="69">
        <f>'Anexo 2 - Planilha'!I5</f>
        <v>83865.36</v>
      </c>
      <c r="D5" s="245">
        <v>0.5</v>
      </c>
      <c r="E5" s="245">
        <v>0.1</v>
      </c>
      <c r="F5" s="245">
        <v>0.1</v>
      </c>
      <c r="G5" s="245">
        <v>0.1</v>
      </c>
      <c r="H5" s="245">
        <v>0.1</v>
      </c>
      <c r="I5" s="245">
        <v>0.1</v>
      </c>
    </row>
    <row r="6" spans="1:10" ht="24" customHeight="1" x14ac:dyDescent="0.2">
      <c r="A6" s="68"/>
      <c r="B6" s="68"/>
      <c r="C6" s="69"/>
      <c r="D6" s="70">
        <f>D5*C5</f>
        <v>41932.68</v>
      </c>
      <c r="E6" s="71">
        <f>E5*C5</f>
        <v>8386.5360000000001</v>
      </c>
      <c r="F6" s="71">
        <f>F5*C5</f>
        <v>8386.5360000000001</v>
      </c>
      <c r="G6" s="71">
        <f>G5*C5</f>
        <v>8386.5360000000001</v>
      </c>
      <c r="H6" s="71">
        <f>H5*C5</f>
        <v>8386.5360000000001</v>
      </c>
      <c r="I6" s="71">
        <f>I5*C5</f>
        <v>8386.5360000000001</v>
      </c>
      <c r="J6" s="72"/>
    </row>
    <row r="7" spans="1:10" ht="14.25" customHeight="1" x14ac:dyDescent="0.2">
      <c r="A7" s="68" t="s">
        <v>46</v>
      </c>
      <c r="B7" s="68" t="str">
        <f>'[8]Anexo 2 - Planilha'!D13</f>
        <v>DEMOLIÇÕES E RETIRADAS</v>
      </c>
      <c r="C7" s="69">
        <f>'Anexo 2 - Planilha'!I14</f>
        <v>73213.5</v>
      </c>
      <c r="D7" s="245">
        <v>0.3</v>
      </c>
      <c r="E7" s="245">
        <v>0.3</v>
      </c>
      <c r="F7" s="245">
        <v>0.3</v>
      </c>
      <c r="G7" s="245">
        <v>0.1</v>
      </c>
      <c r="H7" s="245">
        <v>0</v>
      </c>
      <c r="I7" s="245">
        <v>0</v>
      </c>
      <c r="J7" s="72"/>
    </row>
    <row r="8" spans="1:10" ht="24" customHeight="1" x14ac:dyDescent="0.2">
      <c r="A8" s="68"/>
      <c r="B8" s="68"/>
      <c r="C8" s="69"/>
      <c r="D8" s="70">
        <f>D7*C7</f>
        <v>21964.05</v>
      </c>
      <c r="E8" s="70">
        <f>E7*C7</f>
        <v>21964.05</v>
      </c>
      <c r="F8" s="70">
        <f>F7*C7</f>
        <v>21964.05</v>
      </c>
      <c r="G8" s="70">
        <f>G7*C7</f>
        <v>7321.35</v>
      </c>
      <c r="H8" s="70">
        <f>H7*C7</f>
        <v>0</v>
      </c>
      <c r="I8" s="70">
        <f>I7*C7</f>
        <v>0</v>
      </c>
      <c r="J8" s="72"/>
    </row>
    <row r="9" spans="1:10" ht="17.25" customHeight="1" x14ac:dyDescent="0.2">
      <c r="A9" s="68" t="s">
        <v>81</v>
      </c>
      <c r="B9" s="68" t="str">
        <f>'[8]Anexo 2 - Planilha'!D23</f>
        <v>REVESTIMENTO EXTERNO</v>
      </c>
      <c r="C9" s="69">
        <f>'Anexo 2 - Planilha'!I26</f>
        <v>264779.19999999995</v>
      </c>
      <c r="D9" s="245">
        <v>0.05</v>
      </c>
      <c r="E9" s="245">
        <v>0.2</v>
      </c>
      <c r="F9" s="245">
        <v>0.25</v>
      </c>
      <c r="G9" s="245">
        <v>0.2</v>
      </c>
      <c r="H9" s="245">
        <v>0.2</v>
      </c>
      <c r="I9" s="245">
        <v>0.1</v>
      </c>
      <c r="J9" s="72"/>
    </row>
    <row r="10" spans="1:10" ht="24" customHeight="1" x14ac:dyDescent="0.2">
      <c r="A10" s="68"/>
      <c r="B10" s="68"/>
      <c r="C10" s="69"/>
      <c r="D10" s="70">
        <f>D9*C9</f>
        <v>13238.96</v>
      </c>
      <c r="E10" s="70">
        <f>E9*C9</f>
        <v>52955.839999999997</v>
      </c>
      <c r="F10" s="70">
        <f>F9*C9</f>
        <v>66194.799999999988</v>
      </c>
      <c r="G10" s="70">
        <f>G9*C9</f>
        <v>52955.839999999997</v>
      </c>
      <c r="H10" s="70">
        <f>H9*C9</f>
        <v>52955.839999999997</v>
      </c>
      <c r="I10" s="70">
        <f>I9*C9</f>
        <v>26477.919999999998</v>
      </c>
      <c r="J10" s="72"/>
    </row>
    <row r="11" spans="1:10" ht="12.75" customHeight="1" x14ac:dyDescent="0.2">
      <c r="A11" s="68" t="s">
        <v>140</v>
      </c>
      <c r="B11" s="68" t="str">
        <f>'[8]Anexo 2 - Planilha'!D42</f>
        <v>PINTURA EM METAL</v>
      </c>
      <c r="C11" s="69">
        <f>'Anexo 2 - Planilha'!I46</f>
        <v>210.74</v>
      </c>
      <c r="D11" s="245">
        <v>0</v>
      </c>
      <c r="E11" s="245">
        <v>1</v>
      </c>
      <c r="F11" s="245">
        <v>0</v>
      </c>
      <c r="G11" s="245">
        <v>0</v>
      </c>
      <c r="H11" s="245">
        <v>0</v>
      </c>
      <c r="I11" s="245">
        <v>0</v>
      </c>
      <c r="J11" s="72"/>
    </row>
    <row r="12" spans="1:10" ht="24" customHeight="1" x14ac:dyDescent="0.2">
      <c r="A12" s="68"/>
      <c r="B12" s="68"/>
      <c r="C12" s="69"/>
      <c r="D12" s="70">
        <f>D11*C11</f>
        <v>0</v>
      </c>
      <c r="E12" s="70">
        <f>E11*C11</f>
        <v>210.74</v>
      </c>
      <c r="F12" s="70">
        <f>F11*C11</f>
        <v>0</v>
      </c>
      <c r="G12" s="70">
        <f>G11*C11</f>
        <v>0</v>
      </c>
      <c r="H12" s="70">
        <f>H11*C11</f>
        <v>0</v>
      </c>
      <c r="I12" s="70">
        <f>I11*C11</f>
        <v>0</v>
      </c>
      <c r="J12" s="72"/>
    </row>
    <row r="13" spans="1:10" ht="12.75" customHeight="1" x14ac:dyDescent="0.2">
      <c r="A13" s="68" t="s">
        <v>148</v>
      </c>
      <c r="B13" s="68" t="str">
        <f>'[8]Anexo 2 - Planilha'!D45</f>
        <v>ESQUADRIAS</v>
      </c>
      <c r="C13" s="69">
        <f>'Anexo 2 - Planilha'!I49</f>
        <v>58695.78</v>
      </c>
      <c r="D13" s="245">
        <v>0</v>
      </c>
      <c r="E13" s="245">
        <v>0.2</v>
      </c>
      <c r="F13" s="245">
        <v>0.3</v>
      </c>
      <c r="G13" s="245">
        <v>0.2</v>
      </c>
      <c r="H13" s="245">
        <v>0.2</v>
      </c>
      <c r="I13" s="245">
        <v>0.1</v>
      </c>
      <c r="J13" s="72"/>
    </row>
    <row r="14" spans="1:10" ht="24" customHeight="1" x14ac:dyDescent="0.2">
      <c r="A14" s="68"/>
      <c r="B14" s="68"/>
      <c r="C14" s="69"/>
      <c r="D14" s="70">
        <f>D13*C13</f>
        <v>0</v>
      </c>
      <c r="E14" s="70">
        <f>E13*C13</f>
        <v>11739.156000000001</v>
      </c>
      <c r="F14" s="70">
        <f>F13*C13</f>
        <v>17608.734</v>
      </c>
      <c r="G14" s="70">
        <f>G13*C13</f>
        <v>11739.156000000001</v>
      </c>
      <c r="H14" s="70">
        <f>H13*C13</f>
        <v>11739.156000000001</v>
      </c>
      <c r="I14" s="70">
        <f>I13*C13</f>
        <v>5869.5780000000004</v>
      </c>
      <c r="J14" s="72"/>
    </row>
    <row r="15" spans="1:10" x14ac:dyDescent="0.2">
      <c r="A15" s="68">
        <v>6</v>
      </c>
      <c r="B15" s="68" t="str">
        <f>'[8]Anexo 2 - Planilha'!D47</f>
        <v>LIMPEZA DE FACHADAS POR HIDROJATEAMENTO</v>
      </c>
      <c r="C15" s="69">
        <f>'Anexo 2 - Planilha'!H51</f>
        <v>53277.850000000006</v>
      </c>
      <c r="D15" s="245">
        <v>0</v>
      </c>
      <c r="E15" s="245">
        <v>0</v>
      </c>
      <c r="F15" s="245">
        <v>0</v>
      </c>
      <c r="G15" s="245">
        <v>0.3</v>
      </c>
      <c r="H15" s="245">
        <v>0.4</v>
      </c>
      <c r="I15" s="245">
        <v>0.3</v>
      </c>
      <c r="J15" s="72"/>
    </row>
    <row r="16" spans="1:10" ht="24" customHeight="1" x14ac:dyDescent="0.2">
      <c r="A16" s="68"/>
      <c r="B16" s="68"/>
      <c r="C16" s="69"/>
      <c r="D16" s="70">
        <f>D15*C15</f>
        <v>0</v>
      </c>
      <c r="E16" s="70">
        <f>E15*C15</f>
        <v>0</v>
      </c>
      <c r="F16" s="70">
        <f>F15*C15</f>
        <v>0</v>
      </c>
      <c r="G16" s="70">
        <f>G15*C15</f>
        <v>15983.355000000001</v>
      </c>
      <c r="H16" s="70">
        <f>H15*C15</f>
        <v>21311.140000000003</v>
      </c>
      <c r="I16" s="70">
        <f>I15*C15</f>
        <v>15983.355000000001</v>
      </c>
      <c r="J16" s="72"/>
    </row>
    <row r="17" spans="1:10" x14ac:dyDescent="0.2">
      <c r="A17" s="68">
        <v>7</v>
      </c>
      <c r="B17" s="68" t="str">
        <f>'[8]Anexo 2 - Planilha'!D52</f>
        <v xml:space="preserve">ADMINISTRAÇÃO LOCAL </v>
      </c>
      <c r="C17" s="69">
        <f>'Anexo 2 - Planilha'!I56</f>
        <v>42878.1</v>
      </c>
      <c r="D17" s="245">
        <v>0.12</v>
      </c>
      <c r="E17" s="245">
        <v>0.18</v>
      </c>
      <c r="F17" s="245">
        <v>0.22</v>
      </c>
      <c r="G17" s="245">
        <v>0.18</v>
      </c>
      <c r="H17" s="245">
        <v>0.18</v>
      </c>
      <c r="I17" s="245">
        <v>0.12</v>
      </c>
      <c r="J17" s="72"/>
    </row>
    <row r="18" spans="1:10" ht="24" customHeight="1" x14ac:dyDescent="0.2">
      <c r="A18" s="68"/>
      <c r="B18" s="68"/>
      <c r="C18" s="69"/>
      <c r="D18" s="70">
        <f>D17*C17</f>
        <v>5145.3719999999994</v>
      </c>
      <c r="E18" s="70">
        <f>E17*C17</f>
        <v>7718.0579999999991</v>
      </c>
      <c r="F18" s="70">
        <f>F17*C17</f>
        <v>9433.1819999999989</v>
      </c>
      <c r="G18" s="70">
        <f>G17*C17</f>
        <v>7718.0579999999991</v>
      </c>
      <c r="H18" s="70">
        <f>H17*C17</f>
        <v>7718.0579999999991</v>
      </c>
      <c r="I18" s="70">
        <f>I17*C17</f>
        <v>5145.3719999999994</v>
      </c>
      <c r="J18" s="72"/>
    </row>
    <row r="19" spans="1:10" x14ac:dyDescent="0.2">
      <c r="A19" s="68">
        <v>8</v>
      </c>
      <c r="B19" s="68" t="str">
        <f>'[8]Anexo 2 - Planilha'!D54</f>
        <v>LIMPEZA</v>
      </c>
      <c r="C19" s="69">
        <f>'Anexo 2 - Planilha'!I58</f>
        <v>14025</v>
      </c>
      <c r="D19" s="245">
        <v>0.1</v>
      </c>
      <c r="E19" s="245">
        <v>0.2</v>
      </c>
      <c r="F19" s="245">
        <v>0.3</v>
      </c>
      <c r="G19" s="245">
        <v>0.2</v>
      </c>
      <c r="H19" s="245">
        <v>0.15</v>
      </c>
      <c r="I19" s="245">
        <v>0.05</v>
      </c>
      <c r="J19" s="72"/>
    </row>
    <row r="20" spans="1:10" ht="24" customHeight="1" x14ac:dyDescent="0.2">
      <c r="A20" s="68"/>
      <c r="B20" s="68"/>
      <c r="C20" s="69"/>
      <c r="D20" s="70">
        <f>D19*C19</f>
        <v>1402.5</v>
      </c>
      <c r="E20" s="70">
        <f>E19*C19</f>
        <v>2805</v>
      </c>
      <c r="F20" s="70">
        <f>F19*C19</f>
        <v>4207.5</v>
      </c>
      <c r="G20" s="70">
        <f>G19*C19</f>
        <v>2805</v>
      </c>
      <c r="H20" s="70">
        <f>H19*C19</f>
        <v>2103.75</v>
      </c>
      <c r="I20" s="70">
        <f>I19*C19</f>
        <v>701.25</v>
      </c>
      <c r="J20" s="72"/>
    </row>
    <row r="21" spans="1:10" ht="24" customHeight="1" x14ac:dyDescent="0.2">
      <c r="A21" s="73"/>
      <c r="B21" s="73"/>
      <c r="C21" s="74"/>
      <c r="D21" s="75"/>
      <c r="E21" s="75"/>
      <c r="F21" s="75"/>
      <c r="G21" s="75"/>
      <c r="H21" s="75"/>
      <c r="I21" s="75"/>
    </row>
    <row r="22" spans="1:10" ht="24" customHeight="1" x14ac:dyDescent="0.2">
      <c r="A22" s="76"/>
      <c r="B22" s="77" t="s">
        <v>474</v>
      </c>
      <c r="C22" s="78">
        <f>SUM(C5:C20)</f>
        <v>590945.52999999991</v>
      </c>
      <c r="D22" s="75"/>
      <c r="E22" s="75"/>
      <c r="F22" s="75"/>
      <c r="G22" s="75"/>
      <c r="H22" s="75"/>
      <c r="I22" s="75"/>
    </row>
    <row r="23" spans="1:10" ht="19.5" customHeight="1" x14ac:dyDescent="0.2">
      <c r="A23" s="239" t="s">
        <v>475</v>
      </c>
      <c r="B23" s="239"/>
      <c r="C23" s="79"/>
      <c r="D23" s="80">
        <f>D24/C22</f>
        <v>0.14160960317273238</v>
      </c>
      <c r="E23" s="80">
        <f>E24/C22</f>
        <v>0.17900022020642076</v>
      </c>
      <c r="F23" s="80">
        <f>F24/C22</f>
        <v>0.21625479086033531</v>
      </c>
      <c r="G23" s="80">
        <f>G24/C22</f>
        <v>0.18091226614405564</v>
      </c>
      <c r="H23" s="80">
        <f>H24/C22</f>
        <v>0.17635209119865922</v>
      </c>
      <c r="I23" s="80">
        <f>I24/C22</f>
        <v>0.10587102841779683</v>
      </c>
      <c r="J23" s="81"/>
    </row>
    <row r="24" spans="1:10" ht="19.5" customHeight="1" x14ac:dyDescent="0.2">
      <c r="A24" s="239" t="s">
        <v>476</v>
      </c>
      <c r="B24" s="239"/>
      <c r="C24" s="64"/>
      <c r="D24" s="82">
        <f t="shared" ref="D24:I24" si="0">D6+D8+D10+D12+D14+D16+D18+D20</f>
        <v>83683.562000000005</v>
      </c>
      <c r="E24" s="82">
        <f t="shared" si="0"/>
        <v>105779.38</v>
      </c>
      <c r="F24" s="82">
        <f t="shared" si="0"/>
        <v>127794.80199999998</v>
      </c>
      <c r="G24" s="82">
        <f t="shared" si="0"/>
        <v>106909.295</v>
      </c>
      <c r="H24" s="82">
        <f t="shared" si="0"/>
        <v>104214.48</v>
      </c>
      <c r="I24" s="82">
        <f t="shared" si="0"/>
        <v>62564.010999999999</v>
      </c>
    </row>
    <row r="25" spans="1:10" ht="19.5" customHeight="1" x14ac:dyDescent="0.2">
      <c r="A25" s="239" t="s">
        <v>477</v>
      </c>
      <c r="B25" s="239"/>
      <c r="C25" s="64"/>
      <c r="D25" s="83">
        <f>D23</f>
        <v>0.14160960317273238</v>
      </c>
      <c r="E25" s="83">
        <f>D25+E23</f>
        <v>0.32060982337915311</v>
      </c>
      <c r="F25" s="83">
        <f t="shared" ref="F25" si="1">F23</f>
        <v>0.21625479086033531</v>
      </c>
      <c r="G25" s="83">
        <f t="shared" ref="G25" si="2">F25+G23</f>
        <v>0.39716705700439092</v>
      </c>
      <c r="H25" s="83">
        <f t="shared" ref="H25" si="3">H23</f>
        <v>0.17635209119865922</v>
      </c>
      <c r="I25" s="83">
        <f t="shared" ref="I25" si="4">H25+I23</f>
        <v>0.28222311961645608</v>
      </c>
    </row>
    <row r="26" spans="1:10" ht="19.5" customHeight="1" x14ac:dyDescent="0.2">
      <c r="A26" s="239" t="s">
        <v>478</v>
      </c>
      <c r="B26" s="239"/>
      <c r="C26" s="64"/>
      <c r="D26" s="82">
        <f>D24</f>
        <v>83683.562000000005</v>
      </c>
      <c r="E26" s="82">
        <f>D26+E24</f>
        <v>189462.94200000001</v>
      </c>
      <c r="F26" s="82">
        <f>E26+F24</f>
        <v>317257.74400000001</v>
      </c>
      <c r="G26" s="82">
        <f>F26+G24</f>
        <v>424167.03899999999</v>
      </c>
      <c r="H26" s="82">
        <f>G26+H24</f>
        <v>528381.51899999997</v>
      </c>
      <c r="I26" s="82">
        <f>H26+I24</f>
        <v>590945.53</v>
      </c>
    </row>
    <row r="27" spans="1:10" x14ac:dyDescent="0.2">
      <c r="A27" s="84"/>
      <c r="B27" s="84"/>
      <c r="C27" s="84"/>
      <c r="D27" s="84"/>
      <c r="E27" s="84"/>
      <c r="F27" s="84"/>
      <c r="G27" s="84"/>
    </row>
    <row r="28" spans="1:10" ht="60" customHeight="1" x14ac:dyDescent="0.2">
      <c r="A28" s="85"/>
      <c r="B28" s="85"/>
      <c r="C28" s="85"/>
      <c r="D28" s="85"/>
      <c r="E28" s="85"/>
      <c r="F28" s="85"/>
      <c r="G28" s="85"/>
    </row>
    <row r="29" spans="1:10" s="34" customFormat="1" ht="15" customHeight="1" x14ac:dyDescent="0.2">
      <c r="A29" s="171" t="s">
        <v>555</v>
      </c>
      <c r="B29" s="171"/>
      <c r="C29" s="171"/>
      <c r="D29" s="171"/>
      <c r="E29" s="171"/>
      <c r="F29" s="86"/>
      <c r="G29" s="86"/>
      <c r="H29" s="86"/>
      <c r="I29" s="86"/>
    </row>
    <row r="30" spans="1:10" s="34" customFormat="1" ht="15" x14ac:dyDescent="0.2">
      <c r="A30" s="172" t="s">
        <v>461</v>
      </c>
      <c r="B30" s="172"/>
      <c r="C30" s="172"/>
      <c r="D30" s="172"/>
      <c r="E30" s="172"/>
      <c r="F30" s="87"/>
      <c r="G30" s="87"/>
      <c r="H30" s="87"/>
      <c r="I30" s="87"/>
    </row>
    <row r="31" spans="1:10" s="34" customFormat="1" ht="15" x14ac:dyDescent="0.2">
      <c r="A31" s="172" t="s">
        <v>462</v>
      </c>
      <c r="B31" s="172"/>
      <c r="C31" s="172"/>
      <c r="D31" s="172"/>
      <c r="E31" s="172"/>
      <c r="F31" s="87"/>
      <c r="G31" s="87"/>
      <c r="H31" s="87"/>
      <c r="I31" s="87"/>
    </row>
    <row r="32" spans="1:10" x14ac:dyDescent="0.2">
      <c r="A32" s="130" t="s">
        <v>549</v>
      </c>
    </row>
  </sheetData>
  <mergeCells count="12">
    <mergeCell ref="A31:E31"/>
    <mergeCell ref="D1:E1"/>
    <mergeCell ref="F1:G1"/>
    <mergeCell ref="D2:E2"/>
    <mergeCell ref="F2:G2"/>
    <mergeCell ref="A3:I3"/>
    <mergeCell ref="A23:B23"/>
    <mergeCell ref="A24:B24"/>
    <mergeCell ref="A25:B25"/>
    <mergeCell ref="A26:B26"/>
    <mergeCell ref="A29:E29"/>
    <mergeCell ref="A30:E30"/>
  </mergeCells>
  <printOptions horizontalCentered="1"/>
  <pageMargins left="0.51181102362204722" right="0.51181102362204722" top="0.98425196850393704" bottom="0.98425196850393704" header="0.51181102362204722" footer="0.51181102362204722"/>
  <pageSetup paperSize="8" orientation="landscape" r:id="rId1"/>
  <headerFooter>
    <oddHeader>&amp;L &amp;CJUSTIÇA FEDERAL DE PRIMEIRO GRAU
Seção Judiciária do Espírito Santo
 &amp;R</oddHeader>
    <oddFooter>&amp;L &amp;C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Anexo 2 - Planilha</vt:lpstr>
      <vt:lpstr>Anexo 3</vt:lpstr>
      <vt:lpstr>Anexo 4 - CPU</vt:lpstr>
      <vt:lpstr>Anexo 5 -NÃO OPTANTES</vt:lpstr>
      <vt:lpstr>Anexo 5.1-SIMPLES</vt:lpstr>
      <vt:lpstr>Anexo 6 Cronograma</vt:lpstr>
      <vt:lpstr>'Anexo 3'!Area_de_impressao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LIARA PAZINI WULPl</cp:lastModifiedBy>
  <cp:revision>0</cp:revision>
  <cp:lastPrinted>2025-04-23T18:03:05Z</cp:lastPrinted>
  <dcterms:created xsi:type="dcterms:W3CDTF">2025-04-15T15:45:58Z</dcterms:created>
  <dcterms:modified xsi:type="dcterms:W3CDTF">2025-06-05T18:52:14Z</dcterms:modified>
</cp:coreProperties>
</file>