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b\Documents\Pesquisas\2025\Serviço de Vigilância - 0000317-22\"/>
    </mc:Choice>
  </mc:AlternateContent>
  <bookViews>
    <workbookView xWindow="0" yWindow="0" windowWidth="28800" windowHeight="12315" firstSheet="8" activeTab="12"/>
  </bookViews>
  <sheets>
    <sheet name="Dados" sheetId="35" r:id="rId1"/>
    <sheet name="12x36 - 7h as 19h TRF " sheetId="6" r:id="rId2"/>
    <sheet name="12x36 - 7h as 19h (TRF) - chefe" sheetId="7" r:id="rId3"/>
    <sheet name="5x2 - 10h as 20h (TRF)" sheetId="45" r:id="rId4"/>
    <sheet name="5x2 - 10h as 20h (TRF) chefe" sheetId="44" r:id="rId5"/>
    <sheet name="12 x 36 - 19h as 7h (TRF) " sheetId="40" r:id="rId6"/>
    <sheet name="12x36 - 19h as 7h (TRF) chefe" sheetId="39" r:id="rId7"/>
    <sheet name="12x36 - 7h as 19h (Visc)" sheetId="47" r:id="rId8"/>
    <sheet name="12x36 - 19h as 7h (Visc)" sheetId="46" r:id="rId9"/>
    <sheet name="12x36 - 8h as 20h (CCJF)" sheetId="48" r:id="rId10"/>
    <sheet name="12X36 - 20h as 8h (CCJF)" sheetId="49" r:id="rId11"/>
    <sheet name="12X36 - 20h as 8h (CCJF) Chefe" sheetId="52" r:id="rId12"/>
    <sheet name="12x36 - 10h as 22h (CCJF)" sheetId="51" r:id="rId13"/>
    <sheet name="12X36 - 10h as 22h (CCFJ) Chefe" sheetId="50" r:id="rId14"/>
    <sheet name="5 x 2 - 7h as 17h (CCJF) Chefe" sheetId="38" r:id="rId15"/>
    <sheet name="Uniforme" sheetId="16" r:id="rId16"/>
    <sheet name="Equipamentos" sheetId="43" r:id="rId17"/>
    <sheet name="Planilha Totalizadora" sheetId="17" r:id="rId18"/>
    <sheet name="Memoria de calculo" sheetId="20" r:id="rId19"/>
  </sheets>
  <definedNames>
    <definedName name="_xlnm.Print_Area" localSheetId="5">'12 x 36 - 19h as 7h (TRF) '!$A$1:$G$94</definedName>
    <definedName name="_xlnm.Print_Area" localSheetId="13">'12X36 - 10h as 22h (CCFJ) Chefe'!$A$1:$G$94</definedName>
    <definedName name="_xlnm.Print_Area" localSheetId="12">'12x36 - 10h as 22h (CCJF)'!$A$1:$G$92</definedName>
    <definedName name="_xlnm.Print_Area" localSheetId="6">'12x36 - 19h as 7h (TRF) chefe'!$A$1:$G$95</definedName>
    <definedName name="_xlnm.Print_Area" localSheetId="8">'12x36 - 19h as 7h (Visc)'!$A$1:$G$94</definedName>
    <definedName name="_xlnm.Print_Area" localSheetId="10">'12X36 - 20h as 8h (CCJF)'!$A$1:$G$94</definedName>
    <definedName name="_xlnm.Print_Area" localSheetId="11">'12X36 - 20h as 8h (CCJF) Chefe'!$A$1:$G$95</definedName>
    <definedName name="_xlnm.Print_Area" localSheetId="2">'12x36 - 7h as 19h (TRF) - chefe'!$A$1:$G$93</definedName>
    <definedName name="_xlnm.Print_Area" localSheetId="7">'12x36 - 7h as 19h (Visc)'!$A$1:$G$92</definedName>
    <definedName name="_xlnm.Print_Area" localSheetId="1">'12x36 - 7h as 19h TRF '!$A$1:$G$92</definedName>
    <definedName name="_xlnm.Print_Area" localSheetId="9">'12x36 - 8h as 20h (CCJF)'!$A$1:$G$92</definedName>
    <definedName name="_xlnm.Print_Area" localSheetId="14">'5 x 2 - 7h as 17h (CCJF) Chefe'!$A$1:$G$94</definedName>
    <definedName name="_xlnm.Print_Area" localSheetId="3">'5x2 - 10h as 20h (TRF)'!$A$1:$G$92</definedName>
    <definedName name="_xlnm.Print_Area" localSheetId="4">'5x2 - 10h as 20h (TRF) chefe'!$A$1:$G$93</definedName>
    <definedName name="_xlnm.Print_Area" localSheetId="16">Equipamentos!$A$2:$X$22</definedName>
    <definedName name="_xlnm.Print_Area" localSheetId="18">'Memoria de calculo'!$A$1:$G$45</definedName>
    <definedName name="_xlnm.Print_Area" localSheetId="17">'Planilha Totalizadora'!$A$2:$F$24</definedName>
    <definedName name="_xlnm.Print_Area" localSheetId="15">Uniforme!$A$1:$Z$21</definedName>
  </definedNames>
  <calcPr calcId="152511"/>
</workbook>
</file>

<file path=xl/calcChain.xml><?xml version="1.0" encoding="utf-8"?>
<calcChain xmlns="http://schemas.openxmlformats.org/spreadsheetml/2006/main">
  <c r="E8" i="17" l="1"/>
  <c r="F8" i="17" s="1"/>
  <c r="E9" i="17"/>
  <c r="F9" i="17" s="1"/>
  <c r="E10" i="17"/>
  <c r="F10" i="17" s="1"/>
  <c r="E11" i="17"/>
  <c r="F11" i="17" s="1"/>
  <c r="E12" i="17"/>
  <c r="F12" i="17" s="1"/>
  <c r="E13" i="17"/>
  <c r="F13" i="17" s="1"/>
  <c r="E14" i="17"/>
  <c r="F14" i="17" s="1"/>
  <c r="E15" i="17"/>
  <c r="F15" i="17" s="1"/>
  <c r="E16" i="17"/>
  <c r="F16" i="17" s="1"/>
  <c r="E17" i="17"/>
  <c r="F17" i="17" s="1"/>
  <c r="E18" i="17"/>
  <c r="F18" i="17" s="1"/>
  <c r="E19" i="17"/>
  <c r="F19" i="17" s="1"/>
  <c r="E20" i="17"/>
  <c r="F20" i="17" s="1"/>
  <c r="E7" i="17"/>
  <c r="F7" i="17" s="1"/>
  <c r="G11" i="38"/>
  <c r="G11" i="50"/>
  <c r="G9" i="51"/>
  <c r="G12" i="52"/>
  <c r="G11" i="49"/>
  <c r="G9" i="48"/>
  <c r="G11" i="46"/>
  <c r="G9" i="47"/>
  <c r="G12" i="39"/>
  <c r="G11" i="40"/>
  <c r="G10" i="44"/>
  <c r="G9" i="45"/>
  <c r="G10" i="7"/>
  <c r="G9" i="6"/>
  <c r="F21" i="17" l="1"/>
  <c r="C23" i="17" s="1"/>
  <c r="C24" i="17" s="1"/>
  <c r="E41" i="20"/>
  <c r="G16" i="40" s="1"/>
  <c r="C21" i="17"/>
  <c r="E6" i="50"/>
  <c r="E6" i="52"/>
  <c r="E6" i="39"/>
  <c r="G14" i="47" l="1"/>
  <c r="G17" i="39"/>
  <c r="G16" i="49"/>
  <c r="G16" i="46"/>
  <c r="G17" i="52"/>
  <c r="G14" i="48"/>
  <c r="G14" i="51"/>
  <c r="G16" i="50"/>
  <c r="G16" i="38"/>
  <c r="G14" i="45"/>
  <c r="G15" i="44"/>
  <c r="G14" i="6"/>
  <c r="G15" i="7"/>
  <c r="D34" i="20"/>
  <c r="F34" i="20" s="1"/>
  <c r="D33" i="20"/>
  <c r="F33" i="20" s="1"/>
  <c r="G12" i="38" s="1"/>
  <c r="G12" i="49" l="1"/>
  <c r="G17" i="49" s="1"/>
  <c r="G89" i="49" s="1"/>
  <c r="G13" i="39"/>
  <c r="G11" i="7"/>
  <c r="G12" i="50"/>
  <c r="G10" i="48"/>
  <c r="G12" i="40"/>
  <c r="G10" i="6"/>
  <c r="G10" i="51"/>
  <c r="G12" i="46"/>
  <c r="G17" i="46" s="1"/>
  <c r="G89" i="46" s="1"/>
  <c r="G13" i="52"/>
  <c r="G18" i="52" s="1"/>
  <c r="G90" i="52" s="1"/>
  <c r="G10" i="47"/>
  <c r="G10" i="45"/>
  <c r="G11" i="44"/>
  <c r="F84" i="50"/>
  <c r="F79" i="50" s="1"/>
  <c r="F62" i="50"/>
  <c r="F63" i="50" s="1"/>
  <c r="F70" i="50" s="1"/>
  <c r="F61" i="50"/>
  <c r="F47" i="50"/>
  <c r="F38" i="50"/>
  <c r="F34" i="50"/>
  <c r="F66" i="50" s="1"/>
  <c r="E5" i="50"/>
  <c r="E8" i="50" s="1"/>
  <c r="F82" i="51"/>
  <c r="F77" i="51" s="1"/>
  <c r="F59" i="51"/>
  <c r="F45" i="51"/>
  <c r="F36" i="51"/>
  <c r="F32" i="51"/>
  <c r="F41" i="51" s="1"/>
  <c r="F42" i="51" s="1"/>
  <c r="F66" i="51" s="1"/>
  <c r="E5" i="51"/>
  <c r="E6" i="51" s="1"/>
  <c r="F85" i="52"/>
  <c r="F80" i="52" s="1"/>
  <c r="F62" i="52"/>
  <c r="F48" i="52"/>
  <c r="F39" i="52"/>
  <c r="F35" i="52"/>
  <c r="F67" i="52" s="1"/>
  <c r="E5" i="52"/>
  <c r="F84" i="49"/>
  <c r="F79" i="49" s="1"/>
  <c r="F61" i="49"/>
  <c r="F47" i="49"/>
  <c r="F38" i="49"/>
  <c r="F34" i="49"/>
  <c r="F50" i="49" s="1"/>
  <c r="E5" i="49"/>
  <c r="F82" i="48"/>
  <c r="F77" i="48" s="1"/>
  <c r="F59" i="48"/>
  <c r="F45" i="48"/>
  <c r="F36" i="48"/>
  <c r="F32" i="48"/>
  <c r="F37" i="48" s="1"/>
  <c r="E5" i="48"/>
  <c r="E6" i="48" s="1"/>
  <c r="F84" i="46"/>
  <c r="F79" i="46" s="1"/>
  <c r="F61" i="46"/>
  <c r="F47" i="46"/>
  <c r="F38" i="46"/>
  <c r="F34" i="46"/>
  <c r="E5" i="46"/>
  <c r="F82" i="47"/>
  <c r="F77" i="47" s="1"/>
  <c r="F59" i="47"/>
  <c r="F45" i="47"/>
  <c r="F36" i="47"/>
  <c r="F32" i="47"/>
  <c r="F41" i="47" s="1"/>
  <c r="F42" i="47" s="1"/>
  <c r="F66" i="47" s="1"/>
  <c r="E5" i="47"/>
  <c r="E6" i="47" s="1"/>
  <c r="F83" i="44"/>
  <c r="F78" i="44" s="1"/>
  <c r="F60" i="44"/>
  <c r="F46" i="44"/>
  <c r="F37" i="44"/>
  <c r="F33" i="44"/>
  <c r="F38" i="44" s="1"/>
  <c r="E6" i="44"/>
  <c r="E5" i="44"/>
  <c r="F82" i="45"/>
  <c r="F77" i="45" s="1"/>
  <c r="F59" i="45"/>
  <c r="F45" i="45"/>
  <c r="F36" i="45"/>
  <c r="F32" i="45"/>
  <c r="F64" i="45" s="1"/>
  <c r="E5" i="45"/>
  <c r="E6" i="45" s="1"/>
  <c r="E7" i="52" l="1"/>
  <c r="E8" i="52"/>
  <c r="F43" i="50"/>
  <c r="F44" i="50" s="1"/>
  <c r="F68" i="50" s="1"/>
  <c r="E7" i="46"/>
  <c r="E8" i="46" s="1"/>
  <c r="G34" i="46" s="1"/>
  <c r="E6" i="46"/>
  <c r="E7" i="49"/>
  <c r="E6" i="49"/>
  <c r="F39" i="50"/>
  <c r="G39" i="50" s="1"/>
  <c r="E9" i="52"/>
  <c r="F60" i="47"/>
  <c r="F61" i="47" s="1"/>
  <c r="F68" i="47" s="1"/>
  <c r="F61" i="44"/>
  <c r="F60" i="48"/>
  <c r="G60" i="48" s="1"/>
  <c r="F39" i="46"/>
  <c r="F40" i="46" s="1"/>
  <c r="F67" i="46" s="1"/>
  <c r="F41" i="45"/>
  <c r="F42" i="45" s="1"/>
  <c r="F66" i="45" s="1"/>
  <c r="F51" i="52"/>
  <c r="F60" i="51"/>
  <c r="F61" i="51" s="1"/>
  <c r="F68" i="51" s="1"/>
  <c r="F37" i="45"/>
  <c r="F38" i="45" s="1"/>
  <c r="F65" i="45" s="1"/>
  <c r="F48" i="45"/>
  <c r="F41" i="48"/>
  <c r="F42" i="48" s="1"/>
  <c r="F66" i="48" s="1"/>
  <c r="F53" i="49"/>
  <c r="F69" i="49" s="1"/>
  <c r="F63" i="52"/>
  <c r="F64" i="52" s="1"/>
  <c r="F71" i="52" s="1"/>
  <c r="G45" i="51"/>
  <c r="F50" i="50"/>
  <c r="G50" i="50" s="1"/>
  <c r="F48" i="48"/>
  <c r="G48" i="48" s="1"/>
  <c r="F49" i="44"/>
  <c r="F52" i="44" s="1"/>
  <c r="F68" i="44" s="1"/>
  <c r="G47" i="50"/>
  <c r="E7" i="44"/>
  <c r="G46" i="44" s="1"/>
  <c r="F42" i="44"/>
  <c r="G42" i="44" s="1"/>
  <c r="F37" i="47"/>
  <c r="F38" i="47" s="1"/>
  <c r="F65" i="47" s="1"/>
  <c r="F48" i="47"/>
  <c r="F44" i="52"/>
  <c r="F45" i="52" s="1"/>
  <c r="F69" i="52" s="1"/>
  <c r="F37" i="51"/>
  <c r="G37" i="51" s="1"/>
  <c r="F48" i="51"/>
  <c r="G48" i="51" s="1"/>
  <c r="F40" i="52"/>
  <c r="F41" i="52" s="1"/>
  <c r="F68" i="52" s="1"/>
  <c r="F62" i="49"/>
  <c r="F50" i="46"/>
  <c r="F53" i="46" s="1"/>
  <c r="F69" i="46" s="1"/>
  <c r="F62" i="46"/>
  <c r="F63" i="46" s="1"/>
  <c r="F70" i="46" s="1"/>
  <c r="F39" i="49"/>
  <c r="F40" i="50"/>
  <c r="F67" i="50" s="1"/>
  <c r="G49" i="50"/>
  <c r="G29" i="50"/>
  <c r="G26" i="50"/>
  <c r="G30" i="50"/>
  <c r="G59" i="50"/>
  <c r="G48" i="50"/>
  <c r="G28" i="50"/>
  <c r="G27" i="50"/>
  <c r="G58" i="50"/>
  <c r="G57" i="50"/>
  <c r="G56" i="50"/>
  <c r="G46" i="50"/>
  <c r="G37" i="50"/>
  <c r="G88" i="50"/>
  <c r="G32" i="50"/>
  <c r="G55" i="50"/>
  <c r="G36" i="50"/>
  <c r="G38" i="50" s="1"/>
  <c r="G52" i="50"/>
  <c r="G33" i="50"/>
  <c r="G51" i="50"/>
  <c r="G42" i="50"/>
  <c r="G31" i="50"/>
  <c r="G62" i="50"/>
  <c r="G43" i="50"/>
  <c r="F53" i="50"/>
  <c r="F69" i="50" s="1"/>
  <c r="G47" i="51"/>
  <c r="G27" i="51"/>
  <c r="G57" i="51"/>
  <c r="G46" i="51"/>
  <c r="G26" i="51"/>
  <c r="G55" i="51"/>
  <c r="G24" i="51"/>
  <c r="G28" i="51"/>
  <c r="G56" i="51"/>
  <c r="G25" i="51"/>
  <c r="G54" i="51"/>
  <c r="G44" i="51"/>
  <c r="G35" i="51"/>
  <c r="G53" i="51"/>
  <c r="G34" i="51"/>
  <c r="G31" i="51"/>
  <c r="G30" i="51"/>
  <c r="G86" i="51"/>
  <c r="G40" i="51"/>
  <c r="G49" i="51"/>
  <c r="G50" i="51"/>
  <c r="G60" i="51"/>
  <c r="G29" i="51"/>
  <c r="G41" i="51"/>
  <c r="F51" i="51"/>
  <c r="F67" i="51" s="1"/>
  <c r="F64" i="51"/>
  <c r="F54" i="52"/>
  <c r="F70" i="52" s="1"/>
  <c r="F40" i="49"/>
  <c r="F67" i="49" s="1"/>
  <c r="F43" i="49"/>
  <c r="F63" i="49"/>
  <c r="F70" i="49" s="1"/>
  <c r="F66" i="49"/>
  <c r="E8" i="49"/>
  <c r="G37" i="48"/>
  <c r="F38" i="48"/>
  <c r="F65" i="48" s="1"/>
  <c r="G47" i="48"/>
  <c r="G27" i="48"/>
  <c r="G45" i="48"/>
  <c r="G31" i="48"/>
  <c r="G30" i="48"/>
  <c r="G57" i="48"/>
  <c r="G46" i="48"/>
  <c r="G26" i="48"/>
  <c r="G56" i="48"/>
  <c r="G25" i="48"/>
  <c r="G28" i="48"/>
  <c r="G49" i="48"/>
  <c r="G55" i="48"/>
  <c r="G24" i="48"/>
  <c r="G54" i="48"/>
  <c r="G44" i="48"/>
  <c r="G35" i="48"/>
  <c r="G53" i="48"/>
  <c r="G34" i="48"/>
  <c r="G86" i="48"/>
  <c r="G40" i="48"/>
  <c r="G50" i="48"/>
  <c r="G29" i="48"/>
  <c r="G41" i="48"/>
  <c r="F51" i="48"/>
  <c r="F67" i="48" s="1"/>
  <c r="F64" i="48"/>
  <c r="F43" i="46"/>
  <c r="F66" i="46"/>
  <c r="G45" i="47"/>
  <c r="G48" i="47"/>
  <c r="G37" i="47"/>
  <c r="G47" i="47"/>
  <c r="G27" i="47"/>
  <c r="G25" i="47"/>
  <c r="G44" i="47"/>
  <c r="G29" i="47"/>
  <c r="G57" i="47"/>
  <c r="G46" i="47"/>
  <c r="G26" i="47"/>
  <c r="G56" i="47"/>
  <c r="G55" i="47"/>
  <c r="G24" i="47"/>
  <c r="G54" i="47"/>
  <c r="G35" i="47"/>
  <c r="G50" i="47"/>
  <c r="G28" i="47"/>
  <c r="G53" i="47"/>
  <c r="G34" i="47"/>
  <c r="G86" i="47"/>
  <c r="G31" i="47"/>
  <c r="G49" i="47"/>
  <c r="G40" i="47"/>
  <c r="G30" i="47"/>
  <c r="G60" i="47"/>
  <c r="F51" i="47"/>
  <c r="F67" i="47" s="1"/>
  <c r="G41" i="47"/>
  <c r="F64" i="47"/>
  <c r="G38" i="44"/>
  <c r="F39" i="44"/>
  <c r="F66" i="44" s="1"/>
  <c r="G48" i="44"/>
  <c r="G28" i="44"/>
  <c r="G57" i="44"/>
  <c r="G26" i="44"/>
  <c r="G58" i="44"/>
  <c r="G47" i="44"/>
  <c r="G27" i="44"/>
  <c r="G56" i="44"/>
  <c r="G25" i="44"/>
  <c r="G41" i="44"/>
  <c r="G30" i="44"/>
  <c r="G50" i="44"/>
  <c r="G55" i="44"/>
  <c r="G45" i="44"/>
  <c r="G36" i="44"/>
  <c r="G31" i="44"/>
  <c r="G54" i="44"/>
  <c r="G35" i="44"/>
  <c r="G87" i="44"/>
  <c r="G51" i="44"/>
  <c r="G29" i="44"/>
  <c r="G32" i="44"/>
  <c r="F62" i="44"/>
  <c r="F69" i="44" s="1"/>
  <c r="F43" i="44"/>
  <c r="F67" i="44" s="1"/>
  <c r="F65" i="44"/>
  <c r="G47" i="45"/>
  <c r="G37" i="45"/>
  <c r="G57" i="45"/>
  <c r="G46" i="45"/>
  <c r="G26" i="45"/>
  <c r="G56" i="45"/>
  <c r="G45" i="45"/>
  <c r="G25" i="45"/>
  <c r="G27" i="45"/>
  <c r="G55" i="45"/>
  <c r="G24" i="45"/>
  <c r="G34" i="45"/>
  <c r="G86" i="45"/>
  <c r="G31" i="45"/>
  <c r="G49" i="45"/>
  <c r="G30" i="45"/>
  <c r="G29" i="45"/>
  <c r="G28" i="45"/>
  <c r="G54" i="45"/>
  <c r="G44" i="45"/>
  <c r="G35" i="45"/>
  <c r="G53" i="45"/>
  <c r="G50" i="45"/>
  <c r="G40" i="45"/>
  <c r="G48" i="45"/>
  <c r="F60" i="45"/>
  <c r="G60" i="45" s="1"/>
  <c r="F51" i="45"/>
  <c r="F67" i="45" s="1"/>
  <c r="F72" i="50" l="1"/>
  <c r="F38" i="51"/>
  <c r="F65" i="51" s="1"/>
  <c r="F61" i="48"/>
  <c r="F68" i="48" s="1"/>
  <c r="G33" i="44"/>
  <c r="G65" i="44" s="1"/>
  <c r="G44" i="52"/>
  <c r="G36" i="47"/>
  <c r="G43" i="44"/>
  <c r="G67" i="44" s="1"/>
  <c r="G40" i="50"/>
  <c r="G67" i="50" s="1"/>
  <c r="G38" i="47"/>
  <c r="G65" i="47" s="1"/>
  <c r="G32" i="47"/>
  <c r="G64" i="47" s="1"/>
  <c r="G41" i="45"/>
  <c r="G59" i="48"/>
  <c r="G61" i="48" s="1"/>
  <c r="G68" i="48" s="1"/>
  <c r="G32" i="48"/>
  <c r="G64" i="48" s="1"/>
  <c r="G51" i="51"/>
  <c r="G67" i="51" s="1"/>
  <c r="G32" i="45"/>
  <c r="G64" i="45" s="1"/>
  <c r="G37" i="44"/>
  <c r="G39" i="44" s="1"/>
  <c r="G66" i="44" s="1"/>
  <c r="G36" i="51"/>
  <c r="G38" i="51" s="1"/>
  <c r="G65" i="51" s="1"/>
  <c r="G49" i="44"/>
  <c r="G52" i="44" s="1"/>
  <c r="G68" i="44" s="1"/>
  <c r="G51" i="45"/>
  <c r="G67" i="45" s="1"/>
  <c r="F71" i="44"/>
  <c r="F61" i="45"/>
  <c r="F68" i="45" s="1"/>
  <c r="F70" i="45" s="1"/>
  <c r="F70" i="48"/>
  <c r="F73" i="52"/>
  <c r="G32" i="51"/>
  <c r="G64" i="51" s="1"/>
  <c r="G34" i="50"/>
  <c r="G66" i="50" s="1"/>
  <c r="G61" i="44"/>
  <c r="G61" i="50"/>
  <c r="G63" i="50" s="1"/>
  <c r="G70" i="50" s="1"/>
  <c r="G53" i="50"/>
  <c r="G69" i="50" s="1"/>
  <c r="G44" i="50"/>
  <c r="G68" i="50" s="1"/>
  <c r="G42" i="51"/>
  <c r="G66" i="51" s="1"/>
  <c r="F70" i="51"/>
  <c r="G59" i="51"/>
  <c r="G61" i="51" s="1"/>
  <c r="G68" i="51" s="1"/>
  <c r="G50" i="52"/>
  <c r="G30" i="52"/>
  <c r="G27" i="52"/>
  <c r="G60" i="52"/>
  <c r="G49" i="52"/>
  <c r="G29" i="52"/>
  <c r="G59" i="52"/>
  <c r="G28" i="52"/>
  <c r="G58" i="52"/>
  <c r="G57" i="52"/>
  <c r="G47" i="52"/>
  <c r="G38" i="52"/>
  <c r="G56" i="52"/>
  <c r="G37" i="52"/>
  <c r="G33" i="52"/>
  <c r="G32" i="52"/>
  <c r="G89" i="52"/>
  <c r="G53" i="52"/>
  <c r="G34" i="52"/>
  <c r="G31" i="52"/>
  <c r="G52" i="52"/>
  <c r="G43" i="52"/>
  <c r="G63" i="52"/>
  <c r="G48" i="52"/>
  <c r="G40" i="52"/>
  <c r="G51" i="52"/>
  <c r="G49" i="49"/>
  <c r="G29" i="49"/>
  <c r="G59" i="49"/>
  <c r="G48" i="49"/>
  <c r="G28" i="49"/>
  <c r="G47" i="49"/>
  <c r="G27" i="49"/>
  <c r="G30" i="49"/>
  <c r="G58" i="49"/>
  <c r="G57" i="49"/>
  <c r="G26" i="49"/>
  <c r="G56" i="49"/>
  <c r="G46" i="49"/>
  <c r="G37" i="49"/>
  <c r="G33" i="49"/>
  <c r="G32" i="49"/>
  <c r="G31" i="49"/>
  <c r="G55" i="49"/>
  <c r="G36" i="49"/>
  <c r="G88" i="49"/>
  <c r="G51" i="49"/>
  <c r="G52" i="49"/>
  <c r="G42" i="49"/>
  <c r="F44" i="49"/>
  <c r="F68" i="49" s="1"/>
  <c r="F72" i="49" s="1"/>
  <c r="G43" i="49"/>
  <c r="G50" i="49"/>
  <c r="G39" i="49"/>
  <c r="G62" i="49"/>
  <c r="G36" i="48"/>
  <c r="G38" i="48" s="1"/>
  <c r="G65" i="48" s="1"/>
  <c r="G51" i="48"/>
  <c r="G67" i="48" s="1"/>
  <c r="G42" i="48"/>
  <c r="G66" i="48" s="1"/>
  <c r="F44" i="46"/>
  <c r="F68" i="46" s="1"/>
  <c r="F72" i="46" s="1"/>
  <c r="G43" i="46"/>
  <c r="G49" i="46"/>
  <c r="G29" i="46"/>
  <c r="G59" i="46"/>
  <c r="G48" i="46"/>
  <c r="G28" i="46"/>
  <c r="G58" i="46"/>
  <c r="G27" i="46"/>
  <c r="G57" i="46"/>
  <c r="G26" i="46"/>
  <c r="G56" i="46"/>
  <c r="G46" i="46"/>
  <c r="G37" i="46"/>
  <c r="G30" i="46"/>
  <c r="G55" i="46"/>
  <c r="G36" i="46"/>
  <c r="G51" i="46"/>
  <c r="G88" i="46"/>
  <c r="G42" i="46"/>
  <c r="G52" i="46"/>
  <c r="G33" i="46"/>
  <c r="G32" i="46"/>
  <c r="G31" i="46"/>
  <c r="G62" i="46"/>
  <c r="G50" i="46"/>
  <c r="G47" i="46"/>
  <c r="G39" i="46"/>
  <c r="G51" i="47"/>
  <c r="G67" i="47" s="1"/>
  <c r="F70" i="47"/>
  <c r="G42" i="47"/>
  <c r="G66" i="47" s="1"/>
  <c r="G59" i="47"/>
  <c r="G61" i="47" s="1"/>
  <c r="G68" i="47" s="1"/>
  <c r="G60" i="44"/>
  <c r="G42" i="45"/>
  <c r="G66" i="45" s="1"/>
  <c r="G59" i="45"/>
  <c r="G61" i="45" s="1"/>
  <c r="G68" i="45" s="1"/>
  <c r="G36" i="45"/>
  <c r="G38" i="45" s="1"/>
  <c r="G65" i="45" s="1"/>
  <c r="X20" i="16"/>
  <c r="Y20" i="16" s="1"/>
  <c r="Z20" i="16" s="1"/>
  <c r="X19" i="16"/>
  <c r="Y19" i="16" s="1"/>
  <c r="Z19" i="16" s="1"/>
  <c r="X18" i="16"/>
  <c r="Y18" i="16" s="1"/>
  <c r="Z18" i="16" s="1"/>
  <c r="X17" i="16"/>
  <c r="Y17" i="16" s="1"/>
  <c r="Z17" i="16" s="1"/>
  <c r="X16" i="16"/>
  <c r="Y16" i="16" s="1"/>
  <c r="Z16" i="16" s="1"/>
  <c r="X15" i="16"/>
  <c r="Y15" i="16" s="1"/>
  <c r="Z15" i="16" s="1"/>
  <c r="X14" i="16"/>
  <c r="Y14" i="16" s="1"/>
  <c r="Z14" i="16" s="1"/>
  <c r="X13" i="16"/>
  <c r="Y13" i="16" s="1"/>
  <c r="Z13" i="16" s="1"/>
  <c r="X12" i="16"/>
  <c r="Y12" i="16" s="1"/>
  <c r="Z12" i="16" s="1"/>
  <c r="X11" i="16"/>
  <c r="Y11" i="16" s="1"/>
  <c r="Z11" i="16" s="1"/>
  <c r="X10" i="16"/>
  <c r="Y10" i="16" s="1"/>
  <c r="Z10" i="16" s="1"/>
  <c r="X9" i="16"/>
  <c r="Y9" i="16" s="1"/>
  <c r="Z9" i="16" s="1"/>
  <c r="X8" i="16"/>
  <c r="Y8" i="16" s="1"/>
  <c r="Z8" i="16" s="1"/>
  <c r="X7" i="16"/>
  <c r="Y7" i="16" s="1"/>
  <c r="Z7" i="16" s="1"/>
  <c r="X6" i="16"/>
  <c r="Y6" i="16" s="1"/>
  <c r="Z6" i="16" s="1"/>
  <c r="G45" i="52" l="1"/>
  <c r="G69" i="52" s="1"/>
  <c r="G70" i="47"/>
  <c r="G89" i="47" s="1"/>
  <c r="G62" i="44"/>
  <c r="G69" i="44" s="1"/>
  <c r="G71" i="44" s="1"/>
  <c r="G90" i="44" s="1"/>
  <c r="G70" i="48"/>
  <c r="G89" i="48" s="1"/>
  <c r="G39" i="52"/>
  <c r="G41" i="52" s="1"/>
  <c r="G68" i="52" s="1"/>
  <c r="G70" i="51"/>
  <c r="G89" i="51" s="1"/>
  <c r="G35" i="52"/>
  <c r="G67" i="52" s="1"/>
  <c r="G70" i="45"/>
  <c r="G89" i="45" s="1"/>
  <c r="G38" i="46"/>
  <c r="G40" i="46" s="1"/>
  <c r="G67" i="46" s="1"/>
  <c r="G44" i="46"/>
  <c r="G68" i="46" s="1"/>
  <c r="G72" i="50"/>
  <c r="G91" i="50" s="1"/>
  <c r="G54" i="52"/>
  <c r="G70" i="52" s="1"/>
  <c r="G66" i="46"/>
  <c r="G34" i="49"/>
  <c r="G66" i="49" s="1"/>
  <c r="G38" i="49"/>
  <c r="G40" i="49" s="1"/>
  <c r="G67" i="49" s="1"/>
  <c r="G62" i="52"/>
  <c r="G64" i="52" s="1"/>
  <c r="G71" i="52" s="1"/>
  <c r="G61" i="49"/>
  <c r="G63" i="49" s="1"/>
  <c r="G70" i="49" s="1"/>
  <c r="G44" i="49"/>
  <c r="G68" i="49" s="1"/>
  <c r="G53" i="49"/>
  <c r="G69" i="49" s="1"/>
  <c r="G61" i="46"/>
  <c r="G63" i="46" s="1"/>
  <c r="G70" i="46" s="1"/>
  <c r="G53" i="46"/>
  <c r="G69" i="46" s="1"/>
  <c r="Z21" i="16"/>
  <c r="G73" i="52" l="1"/>
  <c r="G92" i="52" s="1"/>
  <c r="G18" i="47"/>
  <c r="G20" i="46"/>
  <c r="G18" i="45"/>
  <c r="G18" i="51"/>
  <c r="G20" i="50"/>
  <c r="G18" i="48"/>
  <c r="G20" i="49"/>
  <c r="G19" i="44"/>
  <c r="G21" i="52"/>
  <c r="G19" i="7"/>
  <c r="G20" i="38"/>
  <c r="G21" i="39"/>
  <c r="G20" i="40"/>
  <c r="G18" i="6"/>
  <c r="G72" i="46"/>
  <c r="G91" i="46" s="1"/>
  <c r="G72" i="49"/>
  <c r="G91" i="49" s="1"/>
  <c r="E6" i="38"/>
  <c r="E6" i="7"/>
  <c r="F84" i="38"/>
  <c r="F79" i="38" s="1"/>
  <c r="F61" i="38"/>
  <c r="F47" i="38"/>
  <c r="F38" i="38"/>
  <c r="F34" i="38"/>
  <c r="F39" i="38" s="1"/>
  <c r="E5" i="38"/>
  <c r="F83" i="7"/>
  <c r="F78" i="7" s="1"/>
  <c r="F60" i="7"/>
  <c r="F46" i="7"/>
  <c r="F37" i="7"/>
  <c r="F33" i="7"/>
  <c r="E5" i="7"/>
  <c r="F38" i="7" l="1"/>
  <c r="F62" i="38"/>
  <c r="F63" i="38" s="1"/>
  <c r="F70" i="38" s="1"/>
  <c r="E8" i="38"/>
  <c r="G47" i="38" s="1"/>
  <c r="F61" i="7"/>
  <c r="F62" i="7" s="1"/>
  <c r="F69" i="7" s="1"/>
  <c r="E7" i="7"/>
  <c r="F50" i="38"/>
  <c r="G50" i="38" s="1"/>
  <c r="F49" i="7"/>
  <c r="G49" i="7" s="1"/>
  <c r="F43" i="38"/>
  <c r="G43" i="38" s="1"/>
  <c r="F40" i="38"/>
  <c r="F67" i="38" s="1"/>
  <c r="G49" i="38"/>
  <c r="G29" i="38"/>
  <c r="G26" i="38"/>
  <c r="G30" i="38"/>
  <c r="G59" i="38"/>
  <c r="G48" i="38"/>
  <c r="G28" i="38"/>
  <c r="G58" i="38"/>
  <c r="G57" i="38"/>
  <c r="G56" i="38"/>
  <c r="G46" i="38"/>
  <c r="G37" i="38"/>
  <c r="G55" i="38"/>
  <c r="G36" i="38"/>
  <c r="G52" i="38"/>
  <c r="G32" i="38"/>
  <c r="G51" i="38"/>
  <c r="G31" i="38"/>
  <c r="G88" i="38"/>
  <c r="G42" i="38"/>
  <c r="G33" i="38"/>
  <c r="G62" i="38"/>
  <c r="F66" i="38"/>
  <c r="G48" i="7"/>
  <c r="G28" i="7"/>
  <c r="G55" i="7"/>
  <c r="G35" i="7"/>
  <c r="G58" i="7"/>
  <c r="G47" i="7"/>
  <c r="G27" i="7"/>
  <c r="G26" i="7"/>
  <c r="G36" i="7"/>
  <c r="G54" i="7"/>
  <c r="G41" i="7"/>
  <c r="G57" i="7"/>
  <c r="G25" i="7"/>
  <c r="G50" i="7"/>
  <c r="G31" i="7"/>
  <c r="G30" i="7"/>
  <c r="G56" i="7"/>
  <c r="G45" i="7"/>
  <c r="G32" i="7"/>
  <c r="G51" i="7"/>
  <c r="G87" i="7"/>
  <c r="G29" i="7"/>
  <c r="G46" i="7"/>
  <c r="G38" i="7"/>
  <c r="F39" i="7"/>
  <c r="F66" i="7" s="1"/>
  <c r="F65" i="7"/>
  <c r="F42" i="7"/>
  <c r="G61" i="7" l="1"/>
  <c r="G27" i="38"/>
  <c r="G39" i="38"/>
  <c r="F52" i="7"/>
  <c r="F68" i="7" s="1"/>
  <c r="F53" i="38"/>
  <c r="F69" i="38" s="1"/>
  <c r="F72" i="38" s="1"/>
  <c r="F44" i="38"/>
  <c r="F68" i="38" s="1"/>
  <c r="G44" i="38"/>
  <c r="G68" i="38" s="1"/>
  <c r="G34" i="38"/>
  <c r="G66" i="38" s="1"/>
  <c r="G60" i="7"/>
  <c r="G62" i="7" s="1"/>
  <c r="G69" i="7" s="1"/>
  <c r="G33" i="7"/>
  <c r="G65" i="7" s="1"/>
  <c r="G38" i="38"/>
  <c r="G40" i="38" s="1"/>
  <c r="G67" i="38" s="1"/>
  <c r="G61" i="38"/>
  <c r="G63" i="38" s="1"/>
  <c r="G70" i="38" s="1"/>
  <c r="G53" i="38"/>
  <c r="G69" i="38" s="1"/>
  <c r="G52" i="7"/>
  <c r="G68" i="7" s="1"/>
  <c r="G37" i="7"/>
  <c r="G39" i="7" s="1"/>
  <c r="G66" i="7" s="1"/>
  <c r="F43" i="7"/>
  <c r="F67" i="7" s="1"/>
  <c r="G42" i="7"/>
  <c r="G43" i="7" s="1"/>
  <c r="G67" i="7" s="1"/>
  <c r="F71" i="7" l="1"/>
  <c r="G71" i="7"/>
  <c r="G90" i="7" s="1"/>
  <c r="G72" i="38"/>
  <c r="G91" i="38" s="1"/>
  <c r="W11" i="43" l="1"/>
  <c r="X11" i="43" s="1"/>
  <c r="W10" i="43"/>
  <c r="X10" i="43" s="1"/>
  <c r="W9" i="43"/>
  <c r="X9" i="43" s="1"/>
  <c r="W8" i="43"/>
  <c r="X8" i="43" s="1"/>
  <c r="W7" i="43"/>
  <c r="X7" i="43" s="1"/>
  <c r="W6" i="43"/>
  <c r="X6" i="43" s="1"/>
  <c r="F19" i="43" l="1"/>
  <c r="H19" i="43" s="1"/>
  <c r="J19" i="43" s="1"/>
  <c r="K19" i="43" s="1"/>
  <c r="F18" i="43"/>
  <c r="H18" i="43" s="1"/>
  <c r="J18" i="43" s="1"/>
  <c r="K18" i="43" s="1"/>
  <c r="G22" i="52" l="1"/>
  <c r="G21" i="38"/>
  <c r="G21" i="49"/>
  <c r="G23" i="49" s="1"/>
  <c r="G21" i="50"/>
  <c r="G19" i="48"/>
  <c r="G19" i="51"/>
  <c r="G19" i="47"/>
  <c r="G21" i="47" s="1"/>
  <c r="G88" i="47" s="1"/>
  <c r="G19" i="45"/>
  <c r="G22" i="39"/>
  <c r="G24" i="39" s="1"/>
  <c r="G91" i="39" s="1"/>
  <c r="G20" i="7"/>
  <c r="G22" i="7" s="1"/>
  <c r="G89" i="7" s="1"/>
  <c r="G21" i="40"/>
  <c r="G23" i="40" s="1"/>
  <c r="G90" i="40" s="1"/>
  <c r="G19" i="6"/>
  <c r="G21" i="46"/>
  <c r="G20" i="44"/>
  <c r="G23" i="46"/>
  <c r="G22" i="44"/>
  <c r="G89" i="44" s="1"/>
  <c r="G21" i="45"/>
  <c r="G88" i="45" s="1"/>
  <c r="G23" i="38"/>
  <c r="G90" i="38" s="1"/>
  <c r="G21" i="48"/>
  <c r="G88" i="48" s="1"/>
  <c r="G23" i="50"/>
  <c r="G90" i="50" s="1"/>
  <c r="G21" i="51"/>
  <c r="G88" i="51" s="1"/>
  <c r="G24" i="52"/>
  <c r="F85" i="39"/>
  <c r="F80" i="39" s="1"/>
  <c r="F62" i="39"/>
  <c r="F63" i="39" s="1"/>
  <c r="F64" i="39" s="1"/>
  <c r="F71" i="39" s="1"/>
  <c r="F48" i="39"/>
  <c r="F39" i="39"/>
  <c r="F35" i="39"/>
  <c r="F40" i="39" s="1"/>
  <c r="E5" i="39"/>
  <c r="F84" i="40"/>
  <c r="F79" i="40" s="1"/>
  <c r="F61" i="40"/>
  <c r="F47" i="40"/>
  <c r="F38" i="40"/>
  <c r="F34" i="40"/>
  <c r="F39" i="40" s="1"/>
  <c r="G17" i="40"/>
  <c r="G89" i="40" s="1"/>
  <c r="E5" i="40"/>
  <c r="E6" i="40" l="1"/>
  <c r="E7" i="40"/>
  <c r="E8" i="39"/>
  <c r="E7" i="39"/>
  <c r="E9" i="39" s="1"/>
  <c r="G91" i="52"/>
  <c r="G93" i="52" s="1"/>
  <c r="G74" i="52"/>
  <c r="G90" i="49"/>
  <c r="G92" i="49" s="1"/>
  <c r="G73" i="49"/>
  <c r="G90" i="46"/>
  <c r="G92" i="46" s="1"/>
  <c r="G73" i="46"/>
  <c r="F51" i="39"/>
  <c r="F54" i="39" s="1"/>
  <c r="F70" i="39" s="1"/>
  <c r="F44" i="39"/>
  <c r="F45" i="39" s="1"/>
  <c r="F69" i="39" s="1"/>
  <c r="G18" i="39"/>
  <c r="G90" i="39" s="1"/>
  <c r="F41" i="39"/>
  <c r="F68" i="39" s="1"/>
  <c r="F67" i="39"/>
  <c r="F40" i="40"/>
  <c r="F67" i="40" s="1"/>
  <c r="F50" i="40"/>
  <c r="F53" i="40" s="1"/>
  <c r="F69" i="40" s="1"/>
  <c r="F62" i="40"/>
  <c r="F43" i="40"/>
  <c r="F66" i="40"/>
  <c r="E8" i="40"/>
  <c r="G34" i="40" s="1"/>
  <c r="G76" i="49" l="1"/>
  <c r="G77" i="49" s="1"/>
  <c r="G78" i="49" s="1"/>
  <c r="G80" i="49" s="1"/>
  <c r="G76" i="46"/>
  <c r="G77" i="46" s="1"/>
  <c r="G78" i="46" s="1"/>
  <c r="G80" i="46" s="1"/>
  <c r="G77" i="52"/>
  <c r="G78" i="52" s="1"/>
  <c r="G79" i="52" s="1"/>
  <c r="G81" i="52" s="1"/>
  <c r="G50" i="39"/>
  <c r="G30" i="39"/>
  <c r="G60" i="39"/>
  <c r="G49" i="39"/>
  <c r="G29" i="39"/>
  <c r="G59" i="39"/>
  <c r="G48" i="39"/>
  <c r="G28" i="39"/>
  <c r="G31" i="39"/>
  <c r="G56" i="39"/>
  <c r="G43" i="39"/>
  <c r="G58" i="39"/>
  <c r="G27" i="39"/>
  <c r="G38" i="39"/>
  <c r="G37" i="39"/>
  <c r="G57" i="39"/>
  <c r="G47" i="39"/>
  <c r="G53" i="39"/>
  <c r="G52" i="39"/>
  <c r="G33" i="39"/>
  <c r="G89" i="39"/>
  <c r="G34" i="39"/>
  <c r="G32" i="39"/>
  <c r="G44" i="39"/>
  <c r="F73" i="39"/>
  <c r="G63" i="39"/>
  <c r="G51" i="39"/>
  <c r="G40" i="39"/>
  <c r="G49" i="40"/>
  <c r="G29" i="40"/>
  <c r="G48" i="40"/>
  <c r="G28" i="40"/>
  <c r="G57" i="40"/>
  <c r="G59" i="40"/>
  <c r="G58" i="40"/>
  <c r="G27" i="40"/>
  <c r="G26" i="40"/>
  <c r="G56" i="40"/>
  <c r="G37" i="40"/>
  <c r="G55" i="40"/>
  <c r="G36" i="40"/>
  <c r="G88" i="40"/>
  <c r="G52" i="40"/>
  <c r="G33" i="40"/>
  <c r="G51" i="40"/>
  <c r="G42" i="40"/>
  <c r="G32" i="40"/>
  <c r="G31" i="40"/>
  <c r="G30" i="40"/>
  <c r="G46" i="40"/>
  <c r="G47" i="40"/>
  <c r="G39" i="40"/>
  <c r="F44" i="40"/>
  <c r="F68" i="40" s="1"/>
  <c r="G43" i="40"/>
  <c r="G50" i="40"/>
  <c r="F63" i="40"/>
  <c r="F70" i="40" s="1"/>
  <c r="G62" i="40"/>
  <c r="F72" i="40" l="1"/>
  <c r="G44" i="40"/>
  <c r="G68" i="40" s="1"/>
  <c r="G82" i="46"/>
  <c r="G83" i="46"/>
  <c r="G81" i="46"/>
  <c r="G82" i="52"/>
  <c r="G83" i="52"/>
  <c r="G84" i="52"/>
  <c r="G81" i="49"/>
  <c r="G83" i="49"/>
  <c r="G82" i="49"/>
  <c r="G39" i="39"/>
  <c r="G41" i="39" s="1"/>
  <c r="G68" i="39" s="1"/>
  <c r="G35" i="39"/>
  <c r="G67" i="39" s="1"/>
  <c r="G45" i="39"/>
  <c r="G69" i="39" s="1"/>
  <c r="G53" i="40"/>
  <c r="G69" i="40" s="1"/>
  <c r="G62" i="39"/>
  <c r="G64" i="39" s="1"/>
  <c r="G71" i="39" s="1"/>
  <c r="G54" i="39"/>
  <c r="G70" i="39" s="1"/>
  <c r="G61" i="40"/>
  <c r="G63" i="40" s="1"/>
  <c r="G70" i="40" s="1"/>
  <c r="G38" i="40"/>
  <c r="G40" i="40" s="1"/>
  <c r="G67" i="40" s="1"/>
  <c r="G84" i="46" l="1"/>
  <c r="G85" i="46" s="1"/>
  <c r="G93" i="46" s="1"/>
  <c r="G94" i="46" s="1"/>
  <c r="G85" i="52"/>
  <c r="G86" i="52" s="1"/>
  <c r="G94" i="52" s="1"/>
  <c r="G95" i="52" s="1"/>
  <c r="G84" i="49"/>
  <c r="G85" i="49" s="1"/>
  <c r="G93" i="49" s="1"/>
  <c r="G94" i="49" s="1"/>
  <c r="G73" i="39"/>
  <c r="G74" i="39" s="1"/>
  <c r="G92" i="39" l="1"/>
  <c r="G93" i="39" s="1"/>
  <c r="G77" i="39"/>
  <c r="G78" i="39" l="1"/>
  <c r="G79" i="39" s="1"/>
  <c r="G81" i="39" s="1"/>
  <c r="G82" i="39" l="1"/>
  <c r="G84" i="39"/>
  <c r="G83" i="39"/>
  <c r="G85" i="39" l="1"/>
  <c r="G86" i="39" s="1"/>
  <c r="G94" i="39" s="1"/>
  <c r="G95" i="39" s="1"/>
  <c r="G15" i="51" l="1"/>
  <c r="G15" i="47"/>
  <c r="G16" i="44"/>
  <c r="G15" i="45"/>
  <c r="G15" i="48"/>
  <c r="G17" i="50"/>
  <c r="G17" i="38"/>
  <c r="G16" i="7"/>
  <c r="G15" i="6"/>
  <c r="E5" i="6"/>
  <c r="E6" i="6" s="1"/>
  <c r="G89" i="38" l="1"/>
  <c r="G92" i="38" s="1"/>
  <c r="G73" i="38"/>
  <c r="G87" i="48"/>
  <c r="G90" i="48" s="1"/>
  <c r="G71" i="48"/>
  <c r="G88" i="7"/>
  <c r="G91" i="7" s="1"/>
  <c r="G72" i="7"/>
  <c r="G88" i="44"/>
  <c r="G91" i="44" s="1"/>
  <c r="G72" i="44"/>
  <c r="G89" i="50"/>
  <c r="G92" i="50" s="1"/>
  <c r="G73" i="50"/>
  <c r="G87" i="45"/>
  <c r="G90" i="45" s="1"/>
  <c r="G71" i="45"/>
  <c r="G87" i="47"/>
  <c r="G90" i="47" s="1"/>
  <c r="G71" i="47"/>
  <c r="G87" i="51"/>
  <c r="G90" i="51" s="1"/>
  <c r="G71" i="51"/>
  <c r="G74" i="45" l="1"/>
  <c r="G75" i="45" s="1"/>
  <c r="G76" i="45" s="1"/>
  <c r="G78" i="45" s="1"/>
  <c r="G75" i="7"/>
  <c r="G76" i="7" s="1"/>
  <c r="G74" i="48"/>
  <c r="G75" i="48" s="1"/>
  <c r="G76" i="48" s="1"/>
  <c r="G78" i="48" s="1"/>
  <c r="G75" i="44"/>
  <c r="G76" i="44" s="1"/>
  <c r="G77" i="44" s="1"/>
  <c r="G79" i="44" s="1"/>
  <c r="G76" i="50"/>
  <c r="G77" i="50" s="1"/>
  <c r="G78" i="50" s="1"/>
  <c r="G80" i="50" s="1"/>
  <c r="G74" i="51"/>
  <c r="G75" i="51" s="1"/>
  <c r="G76" i="51" s="1"/>
  <c r="G78" i="51" s="1"/>
  <c r="G74" i="47"/>
  <c r="G75" i="47" s="1"/>
  <c r="G76" i="47" s="1"/>
  <c r="G78" i="47" s="1"/>
  <c r="G76" i="38"/>
  <c r="G77" i="38" s="1"/>
  <c r="G78" i="38" s="1"/>
  <c r="G80" i="38" s="1"/>
  <c r="F82" i="6"/>
  <c r="F77" i="6" s="1"/>
  <c r="F59" i="6"/>
  <c r="F45" i="6"/>
  <c r="F36" i="6"/>
  <c r="F32" i="6"/>
  <c r="F48" i="6" s="1"/>
  <c r="G21" i="6"/>
  <c r="G88" i="6" s="1"/>
  <c r="G87" i="6"/>
  <c r="G81" i="50" l="1"/>
  <c r="G82" i="50"/>
  <c r="G83" i="50"/>
  <c r="G80" i="44"/>
  <c r="G82" i="44"/>
  <c r="G81" i="44"/>
  <c r="G81" i="38"/>
  <c r="G83" i="38"/>
  <c r="G82" i="38"/>
  <c r="G79" i="48"/>
  <c r="G81" i="48"/>
  <c r="G80" i="48"/>
  <c r="G77" i="7"/>
  <c r="G79" i="7" s="1"/>
  <c r="G79" i="47"/>
  <c r="G81" i="47"/>
  <c r="G80" i="47"/>
  <c r="G79" i="45"/>
  <c r="G80" i="45"/>
  <c r="G81" i="45"/>
  <c r="G79" i="51"/>
  <c r="G81" i="51"/>
  <c r="G80" i="51"/>
  <c r="F60" i="6"/>
  <c r="G60" i="6" s="1"/>
  <c r="F41" i="6"/>
  <c r="G41" i="6" s="1"/>
  <c r="G55" i="6"/>
  <c r="G28" i="6"/>
  <c r="G24" i="6"/>
  <c r="G86" i="6"/>
  <c r="G56" i="6"/>
  <c r="G29" i="6"/>
  <c r="G25" i="6"/>
  <c r="G57" i="6"/>
  <c r="G53" i="6"/>
  <c r="G49" i="6"/>
  <c r="G46" i="6"/>
  <c r="G40" i="6"/>
  <c r="G34" i="6"/>
  <c r="G30" i="6"/>
  <c r="G26" i="6"/>
  <c r="G54" i="6"/>
  <c r="G50" i="6"/>
  <c r="G47" i="6"/>
  <c r="G44" i="6"/>
  <c r="G35" i="6"/>
  <c r="G31" i="6"/>
  <c r="G27" i="6"/>
  <c r="G48" i="6"/>
  <c r="F51" i="6"/>
  <c r="F67" i="6" s="1"/>
  <c r="F37" i="6"/>
  <c r="G37" i="6" s="1"/>
  <c r="G45" i="6"/>
  <c r="F64" i="6"/>
  <c r="F61" i="6" l="1"/>
  <c r="F68" i="6" s="1"/>
  <c r="G82" i="48"/>
  <c r="G83" i="48" s="1"/>
  <c r="G91" i="48" s="1"/>
  <c r="G92" i="48" s="1"/>
  <c r="G84" i="38"/>
  <c r="G85" i="38" s="1"/>
  <c r="G93" i="38" s="1"/>
  <c r="G94" i="38" s="1"/>
  <c r="G83" i="44"/>
  <c r="G84" i="44" s="1"/>
  <c r="G92" i="44" s="1"/>
  <c r="G93" i="44" s="1"/>
  <c r="G82" i="51"/>
  <c r="G83" i="51" s="1"/>
  <c r="G91" i="51" s="1"/>
  <c r="G92" i="51" s="1"/>
  <c r="G82" i="45"/>
  <c r="G83" i="45" s="1"/>
  <c r="G91" i="45" s="1"/>
  <c r="G92" i="45" s="1"/>
  <c r="G82" i="47"/>
  <c r="G83" i="47" s="1"/>
  <c r="G91" i="47" s="1"/>
  <c r="G92" i="47" s="1"/>
  <c r="G80" i="7"/>
  <c r="G81" i="7"/>
  <c r="G82" i="7"/>
  <c r="G84" i="50"/>
  <c r="G85" i="50" s="1"/>
  <c r="G93" i="50" s="1"/>
  <c r="G94" i="50" s="1"/>
  <c r="F42" i="6"/>
  <c r="F66" i="6" s="1"/>
  <c r="G42" i="6"/>
  <c r="G66" i="6" s="1"/>
  <c r="G36" i="6"/>
  <c r="G38" i="6" s="1"/>
  <c r="G65" i="6" s="1"/>
  <c r="G59" i="6"/>
  <c r="G61" i="6" s="1"/>
  <c r="G68" i="6" s="1"/>
  <c r="G32" i="6"/>
  <c r="G64" i="6" s="1"/>
  <c r="F38" i="6"/>
  <c r="F65" i="6" s="1"/>
  <c r="G51" i="6"/>
  <c r="G67" i="6" s="1"/>
  <c r="F70" i="6" l="1"/>
  <c r="G83" i="7"/>
  <c r="G84" i="7" s="1"/>
  <c r="G92" i="7" s="1"/>
  <c r="G93" i="7" s="1"/>
  <c r="G70" i="6"/>
  <c r="G89" i="6" l="1"/>
  <c r="G90" i="6" s="1"/>
  <c r="G71" i="6"/>
  <c r="G74" i="6" l="1"/>
  <c r="G75" i="6" l="1"/>
  <c r="G76" i="6" s="1"/>
  <c r="G78" i="6" s="1"/>
  <c r="G80" i="6" l="1"/>
  <c r="G81" i="6"/>
  <c r="G79" i="6"/>
  <c r="G82" i="6" l="1"/>
  <c r="G83" i="6" s="1"/>
  <c r="G91" i="6" s="1"/>
  <c r="G92" i="6" s="1"/>
  <c r="G66" i="40"/>
  <c r="G72" i="40" s="1"/>
  <c r="G73" i="40" l="1"/>
  <c r="G91" i="40"/>
  <c r="G92" i="40" s="1"/>
  <c r="G76" i="40" l="1"/>
  <c r="G77" i="40" l="1"/>
  <c r="G78" i="40" l="1"/>
  <c r="G80" i="40" s="1"/>
  <c r="G82" i="40" l="1"/>
  <c r="G83" i="40"/>
  <c r="G81" i="40"/>
  <c r="G84" i="40" l="1"/>
  <c r="G85" i="40" s="1"/>
  <c r="G93" i="40" s="1"/>
  <c r="G94" i="40" s="1"/>
</calcChain>
</file>

<file path=xl/sharedStrings.xml><?xml version="1.0" encoding="utf-8"?>
<sst xmlns="http://schemas.openxmlformats.org/spreadsheetml/2006/main" count="2451" uniqueCount="303">
  <si>
    <t>Módulo 01 – Mão de obra - Remuneração</t>
  </si>
  <si>
    <t xml:space="preserve"> Composição da Remuneração</t>
  </si>
  <si>
    <t>Valor Unitário Mensal</t>
  </si>
  <si>
    <t>A</t>
  </si>
  <si>
    <t xml:space="preserve"> Salário base</t>
  </si>
  <si>
    <t>B</t>
  </si>
  <si>
    <t>C</t>
  </si>
  <si>
    <t>D</t>
  </si>
  <si>
    <t>E</t>
  </si>
  <si>
    <t>F</t>
  </si>
  <si>
    <t>G</t>
  </si>
  <si>
    <t>Outros (especificar)</t>
  </si>
  <si>
    <t>TOTAL DA REMUNERAÇÃO</t>
  </si>
  <si>
    <t>Módulo 02 – Benefícios mensais e diários</t>
  </si>
  <si>
    <t xml:space="preserve"> Benefícios Mensais e Diários</t>
  </si>
  <si>
    <t>VALOR R$</t>
  </si>
  <si>
    <t xml:space="preserve"> Transporte</t>
  </si>
  <si>
    <t xml:space="preserve"> Auxílio alimentação (refeição, cesta básica)</t>
  </si>
  <si>
    <t>TOTAL DE BENEFÍCIOS MENSAIS E DIÁRIOS</t>
  </si>
  <si>
    <t>Módulo 03 – Insumos Diversos</t>
  </si>
  <si>
    <t xml:space="preserve"> Insumos Diversos</t>
  </si>
  <si>
    <t xml:space="preserve"> Uniformes</t>
  </si>
  <si>
    <t xml:space="preserve"> Equipamentos e ferramentas (depreciação)</t>
  </si>
  <si>
    <t>TOTAL DE INSUMOS DIVERSOS</t>
  </si>
  <si>
    <t>Módulo 04 – Encargos Sociais e Trabalhistas</t>
  </si>
  <si>
    <t xml:space="preserve"> Submódulo 4.1 – Encargos previdenciários e FGTS</t>
  </si>
  <si>
    <t>%</t>
  </si>
  <si>
    <t xml:space="preserve"> INSS</t>
  </si>
  <si>
    <t xml:space="preserve"> SESI ou SESC</t>
  </si>
  <si>
    <t xml:space="preserve"> SENAI ou SENAC</t>
  </si>
  <si>
    <t xml:space="preserve"> INCRA</t>
  </si>
  <si>
    <t xml:space="preserve"> Salário-educação</t>
  </si>
  <si>
    <t xml:space="preserve"> FGTS</t>
  </si>
  <si>
    <t xml:space="preserve"> Seguro acidente do trabalho</t>
  </si>
  <si>
    <t>H</t>
  </si>
  <si>
    <t xml:space="preserve"> SEBRAE</t>
  </si>
  <si>
    <t xml:space="preserve">TOTAL </t>
  </si>
  <si>
    <t>Submódulo 4.2 – 13º Salário e Adicional de Férias</t>
  </si>
  <si>
    <t xml:space="preserve"> 13º Salário</t>
  </si>
  <si>
    <t>Adicional de Férias</t>
  </si>
  <si>
    <t xml:space="preserve"> Subtotal</t>
  </si>
  <si>
    <t xml:space="preserve"> Incidência do Submódulo 4.1 sobre 13º Salário</t>
  </si>
  <si>
    <t>Submódulo 4.3 – Afastamento Maternidade</t>
  </si>
  <si>
    <t xml:space="preserve"> Afastamento maternidade</t>
  </si>
  <si>
    <t xml:space="preserve"> Incidência do Submódulo 4.1 sobre o afastamento</t>
  </si>
  <si>
    <t xml:space="preserve">    Submódulo 4.4 – Rescisão</t>
  </si>
  <si>
    <t xml:space="preserve"> Aviso prévio indenizado</t>
  </si>
  <si>
    <t xml:space="preserve"> Incidência do FGTS sobre aviso prévio indenizado</t>
  </si>
  <si>
    <t xml:space="preserve"> Multa do FGTS do aviso prévio indenizado </t>
  </si>
  <si>
    <t xml:space="preserve"> Aviso prévio trabalhado</t>
  </si>
  <si>
    <t xml:space="preserve"> Incidência do Submódulo 4.1 sobre aviso prévio trabalhado</t>
  </si>
  <si>
    <t>Multa FGTS do aviso prévio trabalhado</t>
  </si>
  <si>
    <t xml:space="preserve"> Multa FGTS  - rescisão sem justa causa (50%) </t>
  </si>
  <si>
    <t xml:space="preserve"> Submódulo 4.5 – Custo de reposição do profissional ausente </t>
  </si>
  <si>
    <t xml:space="preserve"> Férias</t>
  </si>
  <si>
    <t xml:space="preserve"> Ausência por doença</t>
  </si>
  <si>
    <t xml:space="preserve"> Licença-paternidade</t>
  </si>
  <si>
    <t xml:space="preserve"> Ausências legais</t>
  </si>
  <si>
    <t xml:space="preserve"> Ausência por acidente de trabalho </t>
  </si>
  <si>
    <t xml:space="preserve"> Outros (especificar) </t>
  </si>
  <si>
    <t xml:space="preserve"> Incidência do Submódulo 4.1 sobre o custo de reposição</t>
  </si>
  <si>
    <t>Quadro Resumo - Módulo 04 – Encargos Sociais e Trabalhistas</t>
  </si>
  <si>
    <t xml:space="preserve"> Encargos Sociais e Trabalhistas</t>
  </si>
  <si>
    <t>4.1</t>
  </si>
  <si>
    <t xml:space="preserve"> Encargos sociais e FGTS</t>
  </si>
  <si>
    <t>4.2</t>
  </si>
  <si>
    <t xml:space="preserve"> 13º (décimo terceiro salário)</t>
  </si>
  <si>
    <t>4.3</t>
  </si>
  <si>
    <t>4.4</t>
  </si>
  <si>
    <t xml:space="preserve"> Custo de rescisão</t>
  </si>
  <si>
    <t>4.5</t>
  </si>
  <si>
    <t xml:space="preserve"> Custo de reposição do profissional ausente</t>
  </si>
  <si>
    <t>4.6</t>
  </si>
  <si>
    <t xml:space="preserve"> Outros (especificar)</t>
  </si>
  <si>
    <t>TOTAL DOS ENCARGOS SOCIAIS E TRABALHISTAS</t>
  </si>
  <si>
    <t>(MT) Custo total da planilha para efeito de cálculo dos módulos 05 (M1+M2+M3+M4)</t>
  </si>
  <si>
    <t>Módulo 05 – Custos Indiretos, tributos e lucro</t>
  </si>
  <si>
    <t>Custos Indiretos, Tributos e Lucro</t>
  </si>
  <si>
    <t xml:space="preserve"> Custos Indiretos</t>
  </si>
  <si>
    <t xml:space="preserve"> Lucro</t>
  </si>
  <si>
    <t xml:space="preserve"> Tributos </t>
  </si>
  <si>
    <t>Fator auxiliar para cálculo [1-(C1+C2+C3)]</t>
  </si>
  <si>
    <t xml:space="preserve">Fator auxiliar para cálculo por dentro C/D </t>
  </si>
  <si>
    <t xml:space="preserve"> C1. PIS</t>
  </si>
  <si>
    <t xml:space="preserve"> C2. COFINS</t>
  </si>
  <si>
    <t xml:space="preserve"> C3. ISS</t>
  </si>
  <si>
    <t>Total dos tributos</t>
  </si>
  <si>
    <t>TOTAL</t>
  </si>
  <si>
    <t>Descrição</t>
  </si>
  <si>
    <t>PREÇO (R$)</t>
  </si>
  <si>
    <t xml:space="preserve"> I – Composição da Remuneração</t>
  </si>
  <si>
    <t xml:space="preserve"> II – Benefícios mensais e diários</t>
  </si>
  <si>
    <t xml:space="preserve"> III – Insumos diversos </t>
  </si>
  <si>
    <t xml:space="preserve"> IV – Encargos sociais e trabalhistas</t>
  </si>
  <si>
    <t xml:space="preserve"> Subtotal (I + II + III + IV)</t>
  </si>
  <si>
    <t xml:space="preserve"> V – Custos indiretos, tributos e lucro</t>
  </si>
  <si>
    <t>VALOR TOTAL POR EMPREGADO</t>
  </si>
  <si>
    <t>CATEGORIA PROFISSIONAL</t>
  </si>
  <si>
    <t>EFETIVO</t>
  </si>
  <si>
    <t>CUSTO</t>
  </si>
  <si>
    <t>UNITÁRIO</t>
  </si>
  <si>
    <t>TOTAL MENSAL</t>
  </si>
  <si>
    <t>TOTAL ANUAL</t>
  </si>
  <si>
    <t>Efetivo Total</t>
  </si>
  <si>
    <t>Item</t>
  </si>
  <si>
    <t>Fornecedores</t>
  </si>
  <si>
    <t>item</t>
  </si>
  <si>
    <t xml:space="preserve">Custo Médio Unitário </t>
  </si>
  <si>
    <t>Custo Médio Total    (Anual)</t>
  </si>
  <si>
    <t>Custo Médio Mensal</t>
  </si>
  <si>
    <t>Hora Noturna Reduzida</t>
  </si>
  <si>
    <t>DEMONSTRATIVO DE CÁLCULO</t>
  </si>
  <si>
    <t>Objeto</t>
  </si>
  <si>
    <t>PLANILHA TOTALIZADORA</t>
  </si>
  <si>
    <t>12 x 36</t>
  </si>
  <si>
    <t>Proporção de horas noturnas:</t>
  </si>
  <si>
    <t>Turno</t>
  </si>
  <si>
    <t>Jornada de Trabalho</t>
  </si>
  <si>
    <t>de 19:00 as 07:00</t>
  </si>
  <si>
    <t>Cálculo adicional Noturno (20%):</t>
  </si>
  <si>
    <t>Proporção de horas noturnas</t>
  </si>
  <si>
    <t>fator de conversão de hora reduzida em hora normal</t>
  </si>
  <si>
    <t>(60/52,5)</t>
  </si>
  <si>
    <t>Cálculo da Hora noturna reduzida:</t>
  </si>
  <si>
    <t>Quant (Anual)</t>
  </si>
  <si>
    <t>CCJF</t>
  </si>
  <si>
    <t xml:space="preserve"> Adicional de periculosidade (30%)</t>
  </si>
  <si>
    <t>Casas Bahia</t>
  </si>
  <si>
    <t>Preço Público</t>
  </si>
  <si>
    <t>Total</t>
  </si>
  <si>
    <t xml:space="preserve"> Adicional Noturno (20%)</t>
  </si>
  <si>
    <t>Valor</t>
  </si>
  <si>
    <t>Vale Refeição</t>
  </si>
  <si>
    <t>ANEXO II A - CUSTO TOTAL DE MÃO DE OBRA</t>
  </si>
  <si>
    <t>Dados da mão de obra para composição dos custos</t>
  </si>
  <si>
    <t>Data de apresentação da proposta (dia/mês/ano)</t>
  </si>
  <si>
    <t>TERMO INICIAL DA CONTAGEM DA REPACTURAÇÃO DOS INSUMOS</t>
  </si>
  <si>
    <t>Serviço</t>
  </si>
  <si>
    <t>Tipo de jornada</t>
  </si>
  <si>
    <t>Unidade de Medida</t>
  </si>
  <si>
    <t>Posto</t>
  </si>
  <si>
    <t xml:space="preserve">Quantidade da unidade de medida </t>
  </si>
  <si>
    <t>Quantidade de empregados por unidade de medida</t>
  </si>
  <si>
    <t>Nº de meses de execução contratual</t>
  </si>
  <si>
    <t>Piso da Categoria Profissional (Salário Normativo da Categoria)</t>
  </si>
  <si>
    <t>Classificação Brasileira de Ocupações (CBO)</t>
  </si>
  <si>
    <t>consultar o CBO (CBO Min Trab</t>
  </si>
  <si>
    <t>Acordo, Convenção ou Sentença Normativa em Dissídio Coletivo</t>
  </si>
  <si>
    <t>Município/UF</t>
  </si>
  <si>
    <t>Rio de Janeiro/RJ</t>
  </si>
  <si>
    <t>Número do registro do intrumento coletivo no sistema Mediador</t>
  </si>
  <si>
    <t xml:space="preserve">Data base da categoria </t>
  </si>
  <si>
    <t>VIGILANTE</t>
  </si>
  <si>
    <t>12x36h  e  5x2</t>
  </si>
  <si>
    <t>RJ000186/2024</t>
  </si>
  <si>
    <t>Valor subsidiado pelo empregado (cláusula 8ª da CCT)</t>
  </si>
  <si>
    <t>Auxíilio Familiar ao Trabalhador ( Cláulsula 10ª - CCT 2025)</t>
  </si>
  <si>
    <t>Contribuição Sindical Patronal ( Cláusula 60ª CCT-2025)</t>
  </si>
  <si>
    <t>Vigilante</t>
  </si>
  <si>
    <t>Loja Wwart</t>
  </si>
  <si>
    <t>Magalu</t>
  </si>
  <si>
    <t xml:space="preserve">Coiote </t>
  </si>
  <si>
    <t xml:space="preserve">Eb Confecção e Estamparia </t>
  </si>
  <si>
    <t>Brasido Tactical</t>
  </si>
  <si>
    <t>Mercado Livre</t>
  </si>
  <si>
    <t>royale moda social</t>
  </si>
  <si>
    <t xml:space="preserve">Ponto Frio </t>
  </si>
  <si>
    <t>Militar</t>
  </si>
  <si>
    <t>Amazon</t>
  </si>
  <si>
    <t>Expresso Militar</t>
  </si>
  <si>
    <t>Gz Uniformes</t>
  </si>
  <si>
    <t>Anallu Uniformes</t>
  </si>
  <si>
    <t>Super EPI</t>
  </si>
  <si>
    <t>Wolf magazine</t>
  </si>
  <si>
    <t xml:space="preserve">Loja Zeus </t>
  </si>
  <si>
    <t>Par de sapatos
masculinos</t>
  </si>
  <si>
    <t xml:space="preserve">Cinto social sintético
masculino </t>
  </si>
  <si>
    <t>boné quepe tipo militar</t>
  </si>
  <si>
    <t>camisa (gandola manga curta)</t>
  </si>
  <si>
    <t>camisa (gandola manga longa)</t>
  </si>
  <si>
    <t xml:space="preserve">calça (cargo) tática ou
ripstop
</t>
  </si>
  <si>
    <t>coturno</t>
  </si>
  <si>
    <t>capa</t>
  </si>
  <si>
    <t>Cinto de Guarnição</t>
  </si>
  <si>
    <t>Meias coturno  cano alto</t>
  </si>
  <si>
    <t>Casaco</t>
  </si>
  <si>
    <t>PLANIILHA DE PREÇOS DE EQUIPAMENTOS</t>
  </si>
  <si>
    <t>Vigilantes</t>
  </si>
  <si>
    <t>Brasil Tática</t>
  </si>
  <si>
    <t>Desert Coldres</t>
  </si>
  <si>
    <t>Az de Espadas</t>
  </si>
  <si>
    <t>Shop Tático</t>
  </si>
  <si>
    <t>Arma Store</t>
  </si>
  <si>
    <t>For Honor</t>
  </si>
  <si>
    <t>Montese Artigos Militares</t>
  </si>
  <si>
    <t>Gm Tático</t>
  </si>
  <si>
    <t>Alpha Armas e Munições</t>
  </si>
  <si>
    <t>Quality Cofres</t>
  </si>
  <si>
    <t>Ricardo Cofres</t>
  </si>
  <si>
    <t>Cinfiança Arma e Munição</t>
  </si>
  <si>
    <t>Cofres Ventura</t>
  </si>
  <si>
    <t>Helfa Rádio Comunicação</t>
  </si>
  <si>
    <t>Casa do Rádio Amador</t>
  </si>
  <si>
    <t>Tatical</t>
  </si>
  <si>
    <r>
      <rPr>
        <b/>
        <sz val="9"/>
        <color theme="1"/>
        <rFont val="Calibri"/>
        <family val="2"/>
      </rPr>
      <t xml:space="preserve">Preço </t>
    </r>
    <r>
      <rPr>
        <b/>
        <sz val="11"/>
        <color theme="1"/>
        <rFont val="Calibri"/>
        <family val="2"/>
      </rPr>
      <t>*</t>
    </r>
    <r>
      <rPr>
        <b/>
        <sz val="9"/>
        <color theme="1"/>
        <rFont val="Calibri"/>
        <family val="2"/>
      </rPr>
      <t xml:space="preserve"> Público</t>
    </r>
  </si>
  <si>
    <t>Revólver calibre 38 (4") - 6 tiros</t>
  </si>
  <si>
    <r>
      <rPr>
        <sz val="9"/>
        <color theme="1"/>
        <rFont val="Calibri"/>
        <family val="2"/>
      </rPr>
      <t xml:space="preserve">Munição </t>
    </r>
    <r>
      <rPr>
        <sz val="10"/>
        <color theme="1"/>
        <rFont val="Calibri"/>
        <family val="2"/>
      </rPr>
      <t>**</t>
    </r>
  </si>
  <si>
    <t>Colete à prova de balas - Nível lll-A</t>
  </si>
  <si>
    <t>cofre</t>
  </si>
  <si>
    <t>coldre</t>
  </si>
  <si>
    <t>Radio transmissor</t>
  </si>
  <si>
    <t>itens</t>
  </si>
  <si>
    <t>Custo Médio Anual</t>
  </si>
  <si>
    <t>Custo mensal por vigilante</t>
  </si>
  <si>
    <t>TRF2</t>
  </si>
  <si>
    <t>1, 2, 3, 4 e 5</t>
  </si>
  <si>
    <t>1, 2, 3, 4, 5 e 6</t>
  </si>
  <si>
    <t>Substituição Triênios (Cláusula 6ª CCT 2025)</t>
  </si>
  <si>
    <t xml:space="preserve"> Seguro de vida, invalidez e funeral</t>
  </si>
  <si>
    <t xml:space="preserve"> Equipamentos</t>
  </si>
  <si>
    <t>Gratificação - Chefe de Turma</t>
  </si>
  <si>
    <t>Armada</t>
  </si>
  <si>
    <t>Categoria Profissional: Vigilante - 12x36 - das 7h às 19h (TRF2)</t>
  </si>
  <si>
    <t>TOTAIS DA CATEGORIA PROFISSIONAL –   Vigilante - 12x36 - das 7h às 19h (TRF2)</t>
  </si>
  <si>
    <t>Categoria Profissional: Vigilante - 12x36 - das 7h às 19h (TRF2)  - Chefe de Turma</t>
  </si>
  <si>
    <t>TOTAIS DA CATEGORIA PROFISSIONAL – 12x36 - das 7h às 19h (TRF2)  - Chefe de Turma</t>
  </si>
  <si>
    <t>Categoria Profissional: Vigilante -  5x2 - das 10h às 20h (TRF2)</t>
  </si>
  <si>
    <t>TOTAIS DA CATEGORIA PROFISSIONAL –  Vigilante -  5x2 - das 10h às 20h (TRF2)</t>
  </si>
  <si>
    <t>Categoria Profissional: Vigilante - 5x2 - das 10h às 20h (TRF2) - Chefe de Turma</t>
  </si>
  <si>
    <t>TOTAIS DA CATEGORIA PROFISSIONAL –  5x2 - das 10h às 20h (TRF2) - Chefe de Turma</t>
  </si>
  <si>
    <t xml:space="preserve">Categoria Profissional: Vigilante 12x36 - das 19h às 7h (TRF2)  </t>
  </si>
  <si>
    <t xml:space="preserve">TOTAIS DA CATEGORIA PROFISSIONAL – Vigilante 12x36 - das 19h às 7h (TRF2)  </t>
  </si>
  <si>
    <t>Categoria Profissional: Vigilante 12x36 - das 19h às 7h (TRF2) - Chefe de Turma</t>
  </si>
  <si>
    <t>TOTAIS DA CATEGORIA PROFISSIONAL – Vigilante 12x36 - das 19h às 7h (TRF2) - Chefe de Turma</t>
  </si>
  <si>
    <t>Categoria Profissional: Vigilante  12x36 - das 7h às 19h (Visconde de Inhaúma)</t>
  </si>
  <si>
    <t>TOTAIS DA CATEGORIA PROFISSIONAL –   Vigilante  12x36 - das 7h às 19h (Visconde de Inhaúma)</t>
  </si>
  <si>
    <t>Categoria Profissional: Vigilante  12x36 - das 19h às 7h (Visconde de Inhaúma)</t>
  </si>
  <si>
    <t>TOTAIS DA CATEGORIA PROFISSIONAL – Vigilante  12x36 - das 19h às 7h (Visconde de Inhaúma)</t>
  </si>
  <si>
    <t>Categoria Profissional: Vigilante  12x36 - das 8h às 20h (CCJF)</t>
  </si>
  <si>
    <t>TOTAIS DA CATEGORIA PROFISSIONAL –  Vigilante  12x36 - das 8h às 20h (CCJF)</t>
  </si>
  <si>
    <t>Categoria Profissional: Vigilante 12x36 - das 20h às 8h (CCJF)</t>
  </si>
  <si>
    <t>TOTAIS DA CATEGORIA PROFISSIONAL – Vigilante 12x36 - das 20h às 8h (CCJF)</t>
  </si>
  <si>
    <t>Categoria Profissional: Vigilante  12x36 - das 20h às 8h (CCJF) - Chefe de Turma</t>
  </si>
  <si>
    <t>TOTAIS DA CATEGORIA PROFISSIONAL – Vigilante  12x36 - das 20h às 8h (CCJF) - Chefe de Turma</t>
  </si>
  <si>
    <t>Categoria Profissional: Vigilante 12x36 - das 10h às 22h (CCJF)</t>
  </si>
  <si>
    <t>TOTAIS DA CATEGORIA PROFISSIONAL –  Vigilante 12x36 - das 10h às 22h (CCJF)</t>
  </si>
  <si>
    <t>Categoria Profissional: Vigilante 12x36 - das 10h às 22h (CCJF) - Chefe de Turma</t>
  </si>
  <si>
    <t>TOTAIS DA CATEGORIA PROFISSIONAL –  Vigilante 12x36 - das 10h às 22h (CCJF) - Chefe de Turma</t>
  </si>
  <si>
    <t>Categoria Profissional: Vigilante  5x2 - das 7h às 17h (CCJF) - Chefe de Turma</t>
  </si>
  <si>
    <t>TOTAIS DA CATEGORIA PROFISSIONAL – Vigilante  5x2 - das 7h às 17h (CCJF) - Chefe de Turma</t>
  </si>
  <si>
    <r>
      <t>Vale Transporte</t>
    </r>
    <r>
      <rPr>
        <sz val="11"/>
        <color indexed="8"/>
        <rFont val="Calibri"/>
        <family val="2"/>
      </rPr>
      <t xml:space="preserve"> (nos termos da cláusula 42ª da CCT 2024/2025 Sindesp-RJ / Sindvig-RJ e da  Lei nº 7.418/85)</t>
    </r>
  </si>
  <si>
    <t>Vigilante - escala 5 x 2</t>
  </si>
  <si>
    <t>Vigilante - escala 12 x 36</t>
  </si>
  <si>
    <t>Dias úteis trabalhados</t>
  </si>
  <si>
    <t>Categoria</t>
  </si>
  <si>
    <t>PLANILHA DE PREÇOS DE UNIFORME (TRF2)</t>
  </si>
  <si>
    <t xml:space="preserve">Quant </t>
  </si>
  <si>
    <t xml:space="preserve">ADICIONAL NOTURNO  </t>
  </si>
  <si>
    <t>Escala 12 x 36 - Jornada de 19h as 07h</t>
  </si>
  <si>
    <t>HORA NOTURNA REDUZIDA</t>
  </si>
  <si>
    <t>Efetivo</t>
  </si>
  <si>
    <t>Hora Noturna Reduzida - Escala 12x36  (jornada de 19h as 7h)</t>
  </si>
  <si>
    <t>Vigilante 12X36 das 7h00 às 19h00 no TRF (Chefe de Turma)</t>
  </si>
  <si>
    <t>Vigilante 5X2 das 10h00 às 20h00 no TRF</t>
  </si>
  <si>
    <t>Vigilante 5X2 das 10h00 às 20h00 no TRF (Chefe de Turma)</t>
  </si>
  <si>
    <t>Vigilante 12X36 das 19h00 às 07h00 no TRF</t>
  </si>
  <si>
    <t>Vigilante 12X36 das 19h00 às 07h00 no TRF (Chefe de Turma)</t>
  </si>
  <si>
    <t>Vigilante 12X36 das 07h00 às 19h00 na rua Visconde de Inhaúma</t>
  </si>
  <si>
    <t>Vigilante 12X36 das 19h00 às 07h00 na rua Visconde de Inhaúma</t>
  </si>
  <si>
    <t>Vigilante 12X36 das 08h00 às 20h00 no CCJF</t>
  </si>
  <si>
    <t>Vigilante 12X36 das 20h00 às 08h00 no CCJF</t>
  </si>
  <si>
    <t>Vigilante 12X36 das 20h00 às 08h00 no CCJF (Chefe de Turma)</t>
  </si>
  <si>
    <t>Vigilante 12X36 das 10h00 às 22h00 no CCJF</t>
  </si>
  <si>
    <t>Vigilante 12X36 das 10:00h às 22:00h no CCJF (Chefe de Turma)</t>
  </si>
  <si>
    <t>Vigilante 5X2 das 07h00 às 17h00 no CCJF (Chefe de Turma)</t>
  </si>
  <si>
    <t>Seguro de Vida / Acidente</t>
  </si>
  <si>
    <t>SEGURO DE VIDA  - Cláusula 11ª da CCT</t>
  </si>
  <si>
    <t>Preço 1</t>
  </si>
  <si>
    <t>Preço 2</t>
  </si>
  <si>
    <t>Preço 3</t>
  </si>
  <si>
    <t>Terno /Taileur</t>
  </si>
  <si>
    <t xml:space="preserve">Camisa social </t>
  </si>
  <si>
    <t>Gravata / lenço</t>
  </si>
  <si>
    <t>Par de meias  social</t>
  </si>
  <si>
    <t>Percentual de depreciação</t>
  </si>
  <si>
    <t>Custo Depreciação</t>
  </si>
  <si>
    <t>7h</t>
  </si>
  <si>
    <r>
      <rPr>
        <b/>
        <sz val="11"/>
        <color theme="1"/>
        <rFont val="Calibri"/>
        <family val="2"/>
        <scheme val="minor"/>
      </rPr>
      <t>7h</t>
    </r>
    <r>
      <rPr>
        <sz val="11"/>
        <color theme="1"/>
        <rFont val="Calibri"/>
        <family val="2"/>
        <scheme val="minor"/>
      </rPr>
      <t xml:space="preserve"> (das 22:00 às 05:00) </t>
    </r>
  </si>
  <si>
    <t>7/12 x Salário base x 20%</t>
  </si>
  <si>
    <t>7h x 1,1428571 = 7,9999997 h</t>
  </si>
  <si>
    <t xml:space="preserve">7,9999997h corresponde a um acréscimo de 0,99 de hora normal </t>
  </si>
  <si>
    <r>
      <t>0,99 x (</t>
    </r>
    <r>
      <rPr>
        <b/>
        <u/>
        <sz val="11"/>
        <color theme="1"/>
        <rFont val="Calibri"/>
        <family val="2"/>
        <scheme val="minor"/>
      </rPr>
      <t>salário base + adicional periculosidade</t>
    </r>
    <r>
      <rPr>
        <b/>
        <sz val="11"/>
        <color theme="1"/>
        <rFont val="Calibri"/>
        <family val="2"/>
        <scheme val="minor"/>
      </rPr>
      <t>) x 1,20                                220</t>
    </r>
  </si>
  <si>
    <t>R$ 4,70 (bilhete) x 21* dias úteis x 2 (ida e volta) - (0,06 x salário-base)</t>
  </si>
  <si>
    <t>R$ 4,70 (bilhete) x 15* dias úteis x 2 (ida e volta) - (0,06 x salário-base)</t>
  </si>
  <si>
    <t>Vigilante 12x36 das 7h às 19h no TRF</t>
  </si>
  <si>
    <t>Dispensa 90035/2024 (04/11/2024) - Prefeitura Municipal de São Paulo /SP</t>
  </si>
  <si>
    <t xml:space="preserve">Pregão 58200015000183-1 000500/2024 ( 08/11/2024) - Municío de Santos /Secretaria de Gestão </t>
  </si>
  <si>
    <t>Dispensa 541276800000138-1000007/2024 (02/08/20240 - Sec. de Estado de Política para  Mulheres/SE</t>
  </si>
  <si>
    <t xml:space="preserve">Valor Mensal </t>
  </si>
  <si>
    <t>Obs.: O custo mensal foi divido pela quantidade de vigilantes nos postos do TRF (64) e do CCJF (33)</t>
  </si>
  <si>
    <t>CUSTO TOTAL ANUAL</t>
  </si>
  <si>
    <t>CUSTO TOTAL (VIGÊNCIA 02 ANOS)</t>
  </si>
  <si>
    <t>Processo XXXXXXX  -   Pregão Eletrônico n. XXXXX/2025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</si>
</sst>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000%"/>
    <numFmt numFmtId="166" formatCode="0.000%"/>
    <numFmt numFmtId="167" formatCode="&quot;R$ &quot;#,##0"/>
    <numFmt numFmtId="168" formatCode="&quot;R$ &quot;#,##0.00"/>
    <numFmt numFmtId="169" formatCode="&quot;R$&quot;#,##0.00"/>
    <numFmt numFmtId="170" formatCode="[$R$ -416]#,##0.00"/>
  </numFmts>
  <fonts count="46">
    <font>
      <sz val="11"/>
      <color theme="1"/>
      <name val="Calibri"/>
      <family val="2"/>
      <scheme val="minor"/>
    </font>
    <font>
      <b/>
      <i/>
      <sz val="9"/>
      <color theme="1"/>
      <name val="Arial Narrow"/>
      <family val="2"/>
    </font>
    <font>
      <b/>
      <sz val="9"/>
      <color theme="1"/>
      <name val="Arial Narrow"/>
      <family val="2"/>
    </font>
    <font>
      <i/>
      <sz val="9"/>
      <color theme="1"/>
      <name val="Arial Narrow"/>
      <family val="2"/>
    </font>
    <font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1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9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4A86E8"/>
      </patternFill>
    </fill>
    <fill>
      <patternFill patternType="solid">
        <fgColor theme="0"/>
        <bgColor rgb="FFFFF2CC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9" fillId="0" borderId="0"/>
  </cellStyleXfs>
  <cellXfs count="426">
    <xf numFmtId="0" fontId="0" fillId="0" borderId="0" xfId="0"/>
    <xf numFmtId="0" fontId="3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center"/>
    </xf>
    <xf numFmtId="164" fontId="4" fillId="3" borderId="5" xfId="0" applyNumberFormat="1" applyFont="1" applyFill="1" applyBorder="1" applyAlignment="1" applyProtection="1">
      <alignment horizontal="right" wrapText="1"/>
      <protection locked="0"/>
    </xf>
    <xf numFmtId="164" fontId="0" fillId="2" borderId="5" xfId="0" applyNumberFormat="1" applyFill="1" applyBorder="1"/>
    <xf numFmtId="0" fontId="2" fillId="3" borderId="5" xfId="0" applyFont="1" applyFill="1" applyBorder="1" applyAlignment="1">
      <alignment horizontal="right" wrapText="1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0" fontId="4" fillId="3" borderId="5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right"/>
    </xf>
    <xf numFmtId="10" fontId="0" fillId="0" borderId="0" xfId="0" applyNumberFormat="1"/>
    <xf numFmtId="10" fontId="2" fillId="2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0" fontId="4" fillId="3" borderId="5" xfId="0" applyNumberFormat="1" applyFont="1" applyFill="1" applyBorder="1" applyAlignment="1">
      <alignment horizontal="center" wrapText="1"/>
    </xf>
    <xf numFmtId="164" fontId="4" fillId="3" borderId="5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/>
    </xf>
    <xf numFmtId="10" fontId="2" fillId="3" borderId="5" xfId="0" applyNumberFormat="1" applyFont="1" applyFill="1" applyBorder="1" applyAlignment="1">
      <alignment horizontal="center" wrapText="1"/>
    </xf>
    <xf numFmtId="10" fontId="3" fillId="2" borderId="5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right"/>
    </xf>
    <xf numFmtId="165" fontId="2" fillId="3" borderId="5" xfId="0" applyNumberFormat="1" applyFont="1" applyFill="1" applyBorder="1" applyAlignment="1">
      <alignment horizontal="center" wrapText="1"/>
    </xf>
    <xf numFmtId="165" fontId="3" fillId="2" borderId="5" xfId="0" applyNumberFormat="1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6" fontId="2" fillId="3" borderId="5" xfId="0" applyNumberFormat="1" applyFont="1" applyFill="1" applyBorder="1" applyAlignment="1">
      <alignment horizontal="center"/>
    </xf>
    <xf numFmtId="10" fontId="2" fillId="3" borderId="5" xfId="0" applyNumberFormat="1" applyFont="1" applyFill="1" applyBorder="1" applyAlignment="1">
      <alignment horizontal="center"/>
    </xf>
    <xf numFmtId="10" fontId="4" fillId="2" borderId="5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right"/>
    </xf>
    <xf numFmtId="0" fontId="4" fillId="3" borderId="1" xfId="0" applyFont="1" applyFill="1" applyBorder="1" applyAlignment="1"/>
    <xf numFmtId="10" fontId="4" fillId="3" borderId="6" xfId="0" applyNumberFormat="1" applyFont="1" applyFill="1" applyBorder="1" applyAlignment="1"/>
    <xf numFmtId="10" fontId="0" fillId="2" borderId="6" xfId="0" applyNumberFormat="1" applyFill="1" applyBorder="1" applyAlignment="1"/>
    <xf numFmtId="164" fontId="1" fillId="2" borderId="5" xfId="0" applyNumberFormat="1" applyFont="1" applyFill="1" applyBorder="1" applyAlignment="1">
      <alignment horizontal="right" wrapText="1"/>
    </xf>
    <xf numFmtId="0" fontId="2" fillId="3" borderId="6" xfId="0" applyFont="1" applyFill="1" applyBorder="1" applyAlignment="1">
      <alignment horizontal="center"/>
    </xf>
    <xf numFmtId="164" fontId="0" fillId="0" borderId="0" xfId="0" applyNumberFormat="1"/>
    <xf numFmtId="10" fontId="4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0" fontId="4" fillId="3" borderId="1" xfId="0" applyNumberFormat="1" applyFont="1" applyFill="1" applyBorder="1" applyAlignment="1">
      <alignment horizontal="center" wrapText="1"/>
    </xf>
    <xf numFmtId="164" fontId="4" fillId="3" borderId="6" xfId="0" applyNumberFormat="1" applyFont="1" applyFill="1" applyBorder="1" applyAlignment="1">
      <alignment horizontal="right"/>
    </xf>
    <xf numFmtId="0" fontId="0" fillId="3" borderId="7" xfId="0" applyFill="1" applyBorder="1" applyAlignment="1"/>
    <xf numFmtId="10" fontId="4" fillId="3" borderId="6" xfId="0" applyNumberFormat="1" applyFont="1" applyFill="1" applyBorder="1" applyAlignment="1">
      <alignment horizontal="center" wrapText="1"/>
    </xf>
    <xf numFmtId="164" fontId="4" fillId="3" borderId="14" xfId="0" applyNumberFormat="1" applyFont="1" applyFill="1" applyBorder="1" applyAlignment="1">
      <alignment horizontal="right" wrapText="1"/>
    </xf>
    <xf numFmtId="0" fontId="0" fillId="3" borderId="15" xfId="0" applyFill="1" applyBorder="1" applyAlignment="1"/>
    <xf numFmtId="164" fontId="4" fillId="3" borderId="9" xfId="0" applyNumberFormat="1" applyFont="1" applyFill="1" applyBorder="1" applyAlignment="1">
      <alignment horizontal="right" wrapText="1"/>
    </xf>
    <xf numFmtId="0" fontId="0" fillId="3" borderId="16" xfId="0" applyFill="1" applyBorder="1" applyAlignment="1"/>
    <xf numFmtId="10" fontId="3" fillId="2" borderId="6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right"/>
    </xf>
    <xf numFmtId="0" fontId="0" fillId="0" borderId="17" xfId="0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2" fillId="0" borderId="0" xfId="0" applyFont="1"/>
    <xf numFmtId="0" fontId="9" fillId="0" borderId="0" xfId="0" applyFont="1" applyAlignment="1">
      <alignment horizontal="center"/>
    </xf>
    <xf numFmtId="0" fontId="12" fillId="0" borderId="3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/>
    <xf numFmtId="164" fontId="10" fillId="0" borderId="0" xfId="0" applyNumberFormat="1" applyFont="1" applyBorder="1"/>
    <xf numFmtId="0" fontId="10" fillId="0" borderId="0" xfId="0" applyFont="1"/>
    <xf numFmtId="0" fontId="14" fillId="0" borderId="0" xfId="0" applyFont="1"/>
    <xf numFmtId="164" fontId="10" fillId="0" borderId="0" xfId="0" applyNumberFormat="1" applyFont="1"/>
    <xf numFmtId="0" fontId="8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9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0" fillId="0" borderId="19" xfId="0" applyFont="1" applyBorder="1" applyAlignment="1">
      <alignment horizontal="center" wrapText="1"/>
    </xf>
    <xf numFmtId="0" fontId="8" fillId="0" borderId="19" xfId="0" applyFont="1" applyBorder="1" applyAlignment="1">
      <alignment horizontal="left"/>
    </xf>
    <xf numFmtId="0" fontId="8" fillId="0" borderId="17" xfId="0" applyFont="1" applyBorder="1" applyAlignment="1"/>
    <xf numFmtId="0" fontId="8" fillId="0" borderId="19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0" fillId="0" borderId="19" xfId="0" applyFont="1" applyBorder="1"/>
    <xf numFmtId="164" fontId="0" fillId="0" borderId="17" xfId="0" applyNumberFormat="1" applyFont="1" applyBorder="1" applyAlignment="1"/>
    <xf numFmtId="0" fontId="0" fillId="0" borderId="17" xfId="0" applyFont="1" applyBorder="1"/>
    <xf numFmtId="0" fontId="0" fillId="0" borderId="23" xfId="0" applyFont="1" applyBorder="1"/>
    <xf numFmtId="0" fontId="15" fillId="0" borderId="27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164" fontId="8" fillId="0" borderId="17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164" fontId="15" fillId="0" borderId="25" xfId="0" applyNumberFormat="1" applyFont="1" applyBorder="1" applyAlignment="1">
      <alignment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0" fillId="0" borderId="32" xfId="0" applyFont="1" applyBorder="1"/>
    <xf numFmtId="0" fontId="0" fillId="0" borderId="20" xfId="0" applyFont="1" applyBorder="1"/>
    <xf numFmtId="0" fontId="0" fillId="0" borderId="36" xfId="0" applyFont="1" applyBorder="1"/>
    <xf numFmtId="0" fontId="16" fillId="0" borderId="0" xfId="0" applyFont="1"/>
    <xf numFmtId="0" fontId="0" fillId="0" borderId="19" xfId="0" applyBorder="1" applyAlignment="1">
      <alignment horizontal="center" vertical="center"/>
    </xf>
    <xf numFmtId="0" fontId="0" fillId="0" borderId="24" xfId="0" applyBorder="1"/>
    <xf numFmtId="0" fontId="8" fillId="0" borderId="25" xfId="0" applyFont="1" applyBorder="1" applyAlignment="1">
      <alignment horizontal="center" vertical="center"/>
    </xf>
    <xf numFmtId="0" fontId="20" fillId="0" borderId="0" xfId="0" applyFont="1"/>
    <xf numFmtId="0" fontId="22" fillId="0" borderId="0" xfId="3" applyFont="1"/>
    <xf numFmtId="0" fontId="21" fillId="0" borderId="17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14" fontId="24" fillId="0" borderId="17" xfId="0" applyNumberFormat="1" applyFont="1" applyBorder="1" applyAlignment="1" applyProtection="1">
      <alignment horizontal="center" vertical="center"/>
      <protection hidden="1"/>
    </xf>
    <xf numFmtId="0" fontId="24" fillId="0" borderId="17" xfId="0" applyFont="1" applyBorder="1" applyAlignment="1" applyProtection="1">
      <alignment horizontal="center" vertical="center"/>
      <protection hidden="1"/>
    </xf>
    <xf numFmtId="0" fontId="21" fillId="0" borderId="11" xfId="0" applyFont="1" applyBorder="1" applyAlignment="1">
      <alignment horizontal="center" vertical="center"/>
    </xf>
    <xf numFmtId="44" fontId="21" fillId="0" borderId="17" xfId="2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vertical="center"/>
    </xf>
    <xf numFmtId="0" fontId="24" fillId="0" borderId="17" xfId="0" applyFont="1" applyBorder="1" applyAlignment="1" applyProtection="1">
      <alignment horizontal="center" vertical="center" wrapText="1"/>
      <protection hidden="1"/>
    </xf>
    <xf numFmtId="168" fontId="22" fillId="0" borderId="0" xfId="3" applyNumberFormat="1" applyFont="1" applyAlignment="1">
      <alignment horizontal="center"/>
    </xf>
    <xf numFmtId="43" fontId="22" fillId="0" borderId="0" xfId="1" applyFont="1" applyAlignment="1">
      <alignment horizontal="center"/>
    </xf>
    <xf numFmtId="168" fontId="22" fillId="0" borderId="0" xfId="3" applyNumberFormat="1" applyFont="1"/>
    <xf numFmtId="10" fontId="4" fillId="4" borderId="5" xfId="0" applyNumberFormat="1" applyFont="1" applyFill="1" applyBorder="1" applyAlignment="1">
      <alignment horizontal="center"/>
    </xf>
    <xf numFmtId="0" fontId="27" fillId="0" borderId="0" xfId="0" applyFont="1"/>
    <xf numFmtId="0" fontId="0" fillId="0" borderId="0" xfId="0" applyFont="1" applyAlignment="1"/>
    <xf numFmtId="164" fontId="27" fillId="0" borderId="55" xfId="0" applyNumberFormat="1" applyFont="1" applyBorder="1" applyAlignment="1">
      <alignment horizontal="left" vertical="center" wrapText="1"/>
    </xf>
    <xf numFmtId="0" fontId="27" fillId="0" borderId="55" xfId="0" applyFont="1" applyBorder="1" applyAlignment="1">
      <alignment horizontal="center" vertical="center"/>
    </xf>
    <xf numFmtId="164" fontId="27" fillId="0" borderId="55" xfId="0" applyNumberFormat="1" applyFont="1" applyBorder="1" applyAlignment="1">
      <alignment horizontal="center" vertical="center"/>
    </xf>
    <xf numFmtId="164" fontId="27" fillId="9" borderId="55" xfId="0" applyNumberFormat="1" applyFont="1" applyFill="1" applyBorder="1" applyAlignment="1">
      <alignment horizontal="center" vertical="center"/>
    </xf>
    <xf numFmtId="1" fontId="27" fillId="0" borderId="56" xfId="0" applyNumberFormat="1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164" fontId="27" fillId="9" borderId="62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7" fillId="0" borderId="56" xfId="0" applyFont="1" applyBorder="1"/>
    <xf numFmtId="0" fontId="27" fillId="0" borderId="56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1" fontId="27" fillId="0" borderId="69" xfId="0" applyNumberFormat="1" applyFont="1" applyBorder="1" applyAlignment="1">
      <alignment horizontal="center" vertical="center"/>
    </xf>
    <xf numFmtId="164" fontId="33" fillId="0" borderId="50" xfId="0" applyNumberFormat="1" applyFont="1" applyBorder="1" applyAlignment="1">
      <alignment horizontal="center" vertical="center" wrapText="1"/>
    </xf>
    <xf numFmtId="44" fontId="27" fillId="10" borderId="55" xfId="0" applyNumberFormat="1" applyFont="1" applyFill="1" applyBorder="1" applyAlignment="1">
      <alignment horizontal="center" vertical="center"/>
    </xf>
    <xf numFmtId="0" fontId="34" fillId="0" borderId="55" xfId="0" applyFont="1" applyBorder="1"/>
    <xf numFmtId="164" fontId="35" fillId="12" borderId="55" xfId="0" applyNumberFormat="1" applyFont="1" applyFill="1" applyBorder="1" applyAlignment="1">
      <alignment horizontal="center" vertical="center"/>
    </xf>
    <xf numFmtId="164" fontId="27" fillId="0" borderId="51" xfId="0" applyNumberFormat="1" applyFont="1" applyBorder="1" applyAlignment="1">
      <alignment horizontal="center" vertical="center"/>
    </xf>
    <xf numFmtId="164" fontId="27" fillId="0" borderId="50" xfId="0" applyNumberFormat="1" applyFont="1" applyBorder="1" applyAlignment="1">
      <alignment vertical="center" wrapText="1"/>
    </xf>
    <xf numFmtId="164" fontId="31" fillId="9" borderId="55" xfId="0" applyNumberFormat="1" applyFont="1" applyFill="1" applyBorder="1" applyAlignment="1">
      <alignment horizontal="center" vertical="center"/>
    </xf>
    <xf numFmtId="164" fontId="27" fillId="10" borderId="55" xfId="0" applyNumberFormat="1" applyFont="1" applyFill="1" applyBorder="1" applyAlignment="1">
      <alignment horizontal="center" vertical="center"/>
    </xf>
    <xf numFmtId="170" fontId="27" fillId="0" borderId="55" xfId="0" applyNumberFormat="1" applyFont="1" applyBorder="1" applyAlignment="1">
      <alignment horizontal="center" vertical="center"/>
    </xf>
    <xf numFmtId="170" fontId="27" fillId="0" borderId="0" xfId="0" applyNumberFormat="1" applyFont="1" applyAlignment="1">
      <alignment horizontal="center" vertical="center"/>
    </xf>
    <xf numFmtId="1" fontId="27" fillId="0" borderId="53" xfId="0" applyNumberFormat="1" applyFont="1" applyBorder="1" applyAlignment="1">
      <alignment horizontal="center" vertical="center"/>
    </xf>
    <xf numFmtId="164" fontId="30" fillId="9" borderId="55" xfId="0" applyNumberFormat="1" applyFont="1" applyFill="1" applyBorder="1" applyAlignment="1">
      <alignment horizontal="center" vertical="center"/>
    </xf>
    <xf numFmtId="0" fontId="37" fillId="0" borderId="55" xfId="0" applyFont="1" applyBorder="1"/>
    <xf numFmtId="164" fontId="33" fillId="0" borderId="55" xfId="0" applyNumberFormat="1" applyFont="1" applyBorder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0" fontId="38" fillId="0" borderId="0" xfId="0" applyFont="1"/>
    <xf numFmtId="0" fontId="0" fillId="0" borderId="0" xfId="0" applyFont="1" applyAlignment="1"/>
    <xf numFmtId="0" fontId="4" fillId="3" borderId="70" xfId="0" applyFont="1" applyFill="1" applyBorder="1" applyAlignment="1">
      <alignment horizontal="center"/>
    </xf>
    <xf numFmtId="164" fontId="4" fillId="3" borderId="14" xfId="0" applyNumberFormat="1" applyFont="1" applyFill="1" applyBorder="1" applyAlignment="1" applyProtection="1">
      <alignment horizontal="right" wrapText="1"/>
      <protection locked="0"/>
    </xf>
    <xf numFmtId="0" fontId="4" fillId="3" borderId="17" xfId="0" applyFont="1" applyFill="1" applyBorder="1" applyAlignment="1">
      <alignment horizontal="center"/>
    </xf>
    <xf numFmtId="164" fontId="4" fillId="3" borderId="17" xfId="0" applyNumberFormat="1" applyFont="1" applyFill="1" applyBorder="1" applyAlignment="1" applyProtection="1">
      <alignment horizontal="right" wrapText="1"/>
      <protection locked="0"/>
    </xf>
    <xf numFmtId="0" fontId="9" fillId="0" borderId="0" xfId="0" applyFont="1" applyAlignment="1">
      <alignment horizontal="center"/>
    </xf>
    <xf numFmtId="0" fontId="41" fillId="0" borderId="0" xfId="0" applyFont="1"/>
    <xf numFmtId="0" fontId="41" fillId="8" borderId="49" xfId="0" applyFont="1" applyFill="1" applyBorder="1"/>
    <xf numFmtId="0" fontId="41" fillId="8" borderId="49" xfId="0" applyFont="1" applyFill="1" applyBorder="1" applyAlignment="1">
      <alignment horizontal="center" vertical="center"/>
    </xf>
    <xf numFmtId="0" fontId="39" fillId="8" borderId="55" xfId="0" applyFont="1" applyFill="1" applyBorder="1" applyAlignment="1">
      <alignment horizontal="center" vertical="center" wrapText="1"/>
    </xf>
    <xf numFmtId="1" fontId="41" fillId="0" borderId="49" xfId="0" applyNumberFormat="1" applyFont="1" applyBorder="1" applyAlignment="1">
      <alignment horizontal="center" vertical="center"/>
    </xf>
    <xf numFmtId="0" fontId="41" fillId="0" borderId="55" xfId="0" applyFont="1" applyBorder="1" applyAlignment="1">
      <alignment horizontal="center" vertical="center"/>
    </xf>
    <xf numFmtId="169" fontId="41" fillId="9" borderId="55" xfId="0" applyNumberFormat="1" applyFont="1" applyFill="1" applyBorder="1" applyAlignment="1">
      <alignment horizontal="center" vertical="center"/>
    </xf>
    <xf numFmtId="169" fontId="41" fillId="0" borderId="55" xfId="0" applyNumberFormat="1" applyFont="1" applyBorder="1" applyAlignment="1">
      <alignment horizontal="center" vertical="center"/>
    </xf>
    <xf numFmtId="164" fontId="41" fillId="0" borderId="55" xfId="0" applyNumberFormat="1" applyFont="1" applyBorder="1" applyAlignment="1">
      <alignment horizontal="center" vertical="center"/>
    </xf>
    <xf numFmtId="0" fontId="41" fillId="0" borderId="55" xfId="0" applyFont="1" applyBorder="1"/>
    <xf numFmtId="169" fontId="42" fillId="9" borderId="55" xfId="0" applyNumberFormat="1" applyFont="1" applyFill="1" applyBorder="1" applyAlignment="1">
      <alignment horizontal="center" vertical="center"/>
    </xf>
    <xf numFmtId="0" fontId="39" fillId="9" borderId="55" xfId="0" applyFont="1" applyFill="1" applyBorder="1"/>
    <xf numFmtId="169" fontId="41" fillId="11" borderId="55" xfId="0" applyNumberFormat="1" applyFont="1" applyFill="1" applyBorder="1" applyAlignment="1">
      <alignment horizontal="center" vertical="center"/>
    </xf>
    <xf numFmtId="0" fontId="41" fillId="0" borderId="54" xfId="0" applyFont="1" applyBorder="1" applyAlignment="1">
      <alignment horizontal="center" vertical="center"/>
    </xf>
    <xf numFmtId="169" fontId="41" fillId="9" borderId="54" xfId="0" applyNumberFormat="1" applyFont="1" applyFill="1" applyBorder="1" applyAlignment="1">
      <alignment horizontal="center" vertical="center"/>
    </xf>
    <xf numFmtId="169" fontId="41" fillId="0" borderId="54" xfId="0" applyNumberFormat="1" applyFont="1" applyBorder="1" applyAlignment="1">
      <alignment horizontal="center" vertical="center"/>
    </xf>
    <xf numFmtId="169" fontId="41" fillId="0" borderId="57" xfId="0" applyNumberFormat="1" applyFont="1" applyBorder="1" applyAlignment="1">
      <alignment horizontal="center" vertical="center"/>
    </xf>
    <xf numFmtId="169" fontId="41" fillId="0" borderId="58" xfId="0" applyNumberFormat="1" applyFont="1" applyBorder="1" applyAlignment="1">
      <alignment horizontal="center" vertical="center"/>
    </xf>
    <xf numFmtId="164" fontId="41" fillId="9" borderId="62" xfId="0" applyNumberFormat="1" applyFont="1" applyFill="1" applyBorder="1" applyAlignment="1">
      <alignment horizontal="center" vertical="center"/>
    </xf>
    <xf numFmtId="164" fontId="39" fillId="9" borderId="63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/>
    </xf>
    <xf numFmtId="0" fontId="0" fillId="4" borderId="27" xfId="0" applyFont="1" applyFill="1" applyBorder="1" applyAlignment="1">
      <alignment horizontal="center" vertical="center" wrapText="1"/>
    </xf>
    <xf numFmtId="10" fontId="0" fillId="0" borderId="17" xfId="0" applyNumberFormat="1" applyFont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71" xfId="0" applyFont="1" applyBorder="1" applyAlignment="1">
      <alignment horizontal="left"/>
    </xf>
    <xf numFmtId="0" fontId="0" fillId="0" borderId="72" xfId="0" applyFont="1" applyBorder="1" applyAlignment="1">
      <alignment horizontal="left"/>
    </xf>
    <xf numFmtId="0" fontId="0" fillId="0" borderId="73" xfId="0" applyFont="1" applyBorder="1" applyAlignment="1">
      <alignment horizontal="left"/>
    </xf>
    <xf numFmtId="0" fontId="0" fillId="0" borderId="20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8" fillId="14" borderId="0" xfId="0" applyFont="1" applyFill="1" applyAlignment="1">
      <alignment horizontal="center"/>
    </xf>
    <xf numFmtId="0" fontId="0" fillId="0" borderId="74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74" xfId="0" applyFont="1" applyBorder="1" applyAlignment="1">
      <alignment horizontal="left"/>
    </xf>
    <xf numFmtId="0" fontId="0" fillId="0" borderId="74" xfId="0" applyFont="1" applyBorder="1" applyAlignment="1">
      <alignment horizontal="center"/>
    </xf>
    <xf numFmtId="0" fontId="8" fillId="14" borderId="6" xfId="0" applyFont="1" applyFill="1" applyBorder="1" applyAlignment="1">
      <alignment horizontal="center" vertical="center"/>
    </xf>
    <xf numFmtId="164" fontId="41" fillId="4" borderId="55" xfId="0" applyNumberFormat="1" applyFont="1" applyFill="1" applyBorder="1" applyAlignment="1">
      <alignment horizontal="left" vertical="center" wrapText="1"/>
    </xf>
    <xf numFmtId="164" fontId="41" fillId="4" borderId="55" xfId="0" applyNumberFormat="1" applyFont="1" applyFill="1" applyBorder="1" applyAlignment="1">
      <alignment horizontal="left" vertical="top" wrapText="1"/>
    </xf>
    <xf numFmtId="164" fontId="41" fillId="9" borderId="55" xfId="0" applyNumberFormat="1" applyFont="1" applyFill="1" applyBorder="1" applyAlignment="1">
      <alignment horizontal="left" vertical="center" wrapText="1"/>
    </xf>
    <xf numFmtId="164" fontId="41" fillId="4" borderId="54" xfId="0" applyNumberFormat="1" applyFont="1" applyFill="1" applyBorder="1" applyAlignment="1">
      <alignment horizontal="left" vertical="center" wrapText="1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4" borderId="76" xfId="0" applyFont="1" applyFill="1" applyBorder="1" applyAlignment="1">
      <alignment horizontal="center" vertical="center"/>
    </xf>
    <xf numFmtId="0" fontId="9" fillId="2" borderId="76" xfId="0" applyFont="1" applyFill="1" applyBorder="1" applyAlignment="1">
      <alignment horizontal="center" vertical="center"/>
    </xf>
    <xf numFmtId="0" fontId="9" fillId="2" borderId="77" xfId="0" applyFont="1" applyFill="1" applyBorder="1" applyAlignment="1">
      <alignment horizontal="center" vertical="center" wrapText="1"/>
    </xf>
    <xf numFmtId="0" fontId="9" fillId="2" borderId="78" xfId="0" applyFont="1" applyFill="1" applyBorder="1" applyAlignment="1">
      <alignment horizontal="center" vertical="center" wrapText="1"/>
    </xf>
    <xf numFmtId="164" fontId="12" fillId="0" borderId="25" xfId="0" applyNumberFormat="1" applyFont="1" applyBorder="1" applyAlignment="1">
      <alignment horizontal="center" vertical="center"/>
    </xf>
    <xf numFmtId="164" fontId="12" fillId="0" borderId="26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0" fontId="0" fillId="0" borderId="20" xfId="0" applyFont="1" applyBorder="1" applyAlignment="1">
      <alignment vertical="center"/>
    </xf>
    <xf numFmtId="0" fontId="0" fillId="0" borderId="20" xfId="0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44" fontId="8" fillId="2" borderId="25" xfId="0" applyNumberFormat="1" applyFont="1" applyFill="1" applyBorder="1" applyAlignment="1">
      <alignment horizontal="right" vertical="center"/>
    </xf>
    <xf numFmtId="44" fontId="8" fillId="2" borderId="26" xfId="0" applyNumberFormat="1" applyFont="1" applyFill="1" applyBorder="1" applyAlignment="1">
      <alignment horizontal="right" vertical="center"/>
    </xf>
    <xf numFmtId="0" fontId="8" fillId="2" borderId="17" xfId="0" applyFont="1" applyFill="1" applyBorder="1" applyAlignment="1">
      <alignment horizontal="center" vertical="center"/>
    </xf>
    <xf numFmtId="0" fontId="34" fillId="0" borderId="17" xfId="0" applyFont="1" applyBorder="1" applyAlignment="1">
      <alignment horizontal="center" vertical="center" wrapText="1"/>
    </xf>
    <xf numFmtId="17" fontId="34" fillId="0" borderId="17" xfId="0" applyNumberFormat="1" applyFont="1" applyBorder="1" applyAlignment="1">
      <alignment horizontal="center" vertical="center" wrapText="1"/>
    </xf>
    <xf numFmtId="164" fontId="34" fillId="0" borderId="17" xfId="0" applyNumberFormat="1" applyFont="1" applyBorder="1" applyAlignment="1">
      <alignment horizontal="center" vertical="center" wrapText="1"/>
    </xf>
    <xf numFmtId="10" fontId="34" fillId="0" borderId="17" xfId="0" applyNumberFormat="1" applyFont="1" applyBorder="1" applyAlignment="1">
      <alignment horizontal="center" vertical="center" wrapText="1"/>
    </xf>
    <xf numFmtId="0" fontId="43" fillId="2" borderId="76" xfId="0" applyFont="1" applyFill="1" applyBorder="1" applyAlignment="1">
      <alignment horizontal="center" vertical="center" wrapText="1"/>
    </xf>
    <xf numFmtId="0" fontId="44" fillId="2" borderId="77" xfId="0" applyFont="1" applyFill="1" applyBorder="1" applyAlignment="1">
      <alignment horizontal="center" vertical="center"/>
    </xf>
    <xf numFmtId="0" fontId="39" fillId="2" borderId="77" xfId="0" applyFont="1" applyFill="1" applyBorder="1" applyAlignment="1">
      <alignment horizontal="center" vertical="center"/>
    </xf>
    <xf numFmtId="0" fontId="39" fillId="2" borderId="77" xfId="0" applyFont="1" applyFill="1" applyBorder="1" applyAlignment="1">
      <alignment horizontal="center" vertical="center" wrapText="1"/>
    </xf>
    <xf numFmtId="0" fontId="39" fillId="2" borderId="78" xfId="0" applyFont="1" applyFill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17" fontId="34" fillId="0" borderId="25" xfId="0" applyNumberFormat="1" applyFont="1" applyBorder="1" applyAlignment="1">
      <alignment horizontal="center" vertical="center" wrapText="1"/>
    </xf>
    <xf numFmtId="164" fontId="34" fillId="0" borderId="25" xfId="0" applyNumberFormat="1" applyFont="1" applyBorder="1" applyAlignment="1">
      <alignment horizontal="center" vertical="center" wrapText="1"/>
    </xf>
    <xf numFmtId="10" fontId="34" fillId="0" borderId="25" xfId="0" applyNumberFormat="1" applyFont="1" applyBorder="1" applyAlignment="1">
      <alignment horizontal="center" vertical="center" wrapText="1"/>
    </xf>
    <xf numFmtId="164" fontId="34" fillId="0" borderId="17" xfId="0" applyNumberFormat="1" applyFont="1" applyBorder="1"/>
    <xf numFmtId="164" fontId="34" fillId="0" borderId="23" xfId="0" applyNumberFormat="1" applyFont="1" applyBorder="1"/>
    <xf numFmtId="164" fontId="34" fillId="0" borderId="26" xfId="0" applyNumberFormat="1" applyFont="1" applyBorder="1"/>
    <xf numFmtId="44" fontId="8" fillId="4" borderId="25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4" borderId="75" xfId="0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horizontal="center" vertical="center"/>
    </xf>
    <xf numFmtId="0" fontId="0" fillId="0" borderId="0" xfId="0" applyFont="1"/>
    <xf numFmtId="0" fontId="0" fillId="4" borderId="22" xfId="0" applyFont="1" applyFill="1" applyBorder="1" applyAlignment="1">
      <alignment horizontal="left" vertical="center"/>
    </xf>
    <xf numFmtId="44" fontId="0" fillId="4" borderId="17" xfId="0" applyNumberFormat="1" applyFont="1" applyFill="1" applyBorder="1" applyAlignment="1">
      <alignment horizontal="center" vertical="center"/>
    </xf>
    <xf numFmtId="44" fontId="0" fillId="4" borderId="23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5" fillId="2" borderId="76" xfId="0" applyFont="1" applyFill="1" applyBorder="1"/>
    <xf numFmtId="0" fontId="45" fillId="2" borderId="24" xfId="0" applyFont="1" applyFill="1" applyBorder="1"/>
    <xf numFmtId="0" fontId="21" fillId="0" borderId="0" xfId="0" applyFont="1" applyAlignment="1" applyProtection="1">
      <alignment horizontal="center" vertical="center"/>
      <protection hidden="1"/>
    </xf>
    <xf numFmtId="0" fontId="21" fillId="0" borderId="35" xfId="0" applyFont="1" applyBorder="1" applyAlignment="1" applyProtection="1">
      <alignment horizontal="center" vertical="center"/>
      <protection hidden="1"/>
    </xf>
    <xf numFmtId="0" fontId="23" fillId="6" borderId="10" xfId="0" applyFont="1" applyFill="1" applyBorder="1" applyAlignment="1" applyProtection="1">
      <alignment horizontal="center" vertical="center"/>
      <protection locked="0"/>
    </xf>
    <xf numFmtId="0" fontId="23" fillId="6" borderId="11" xfId="0" applyFont="1" applyFill="1" applyBorder="1" applyAlignment="1" applyProtection="1">
      <alignment horizontal="center" vertical="center"/>
      <protection locked="0"/>
    </xf>
    <xf numFmtId="0" fontId="23" fillId="6" borderId="12" xfId="0" applyFont="1" applyFill="1" applyBorder="1" applyAlignment="1" applyProtection="1">
      <alignment horizontal="center" vertical="center"/>
      <protection locked="0"/>
    </xf>
    <xf numFmtId="167" fontId="22" fillId="0" borderId="18" xfId="3" applyNumberFormat="1" applyFont="1" applyBorder="1" applyAlignment="1">
      <alignment horizontal="center" vertical="center" wrapText="1"/>
    </xf>
    <xf numFmtId="167" fontId="22" fillId="0" borderId="0" xfId="3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164" fontId="4" fillId="2" borderId="1" xfId="0" applyNumberFormat="1" applyFont="1" applyFill="1" applyBorder="1" applyAlignment="1" applyProtection="1">
      <alignment horizontal="right" wrapText="1"/>
      <protection locked="0"/>
    </xf>
    <xf numFmtId="164" fontId="4" fillId="2" borderId="2" xfId="0" applyNumberFormat="1" applyFont="1" applyFill="1" applyBorder="1" applyAlignment="1" applyProtection="1">
      <alignment horizontal="right" wrapText="1"/>
      <protection locked="0"/>
    </xf>
    <xf numFmtId="164" fontId="4" fillId="2" borderId="3" xfId="0" applyNumberFormat="1" applyFont="1" applyFill="1" applyBorder="1" applyAlignment="1" applyProtection="1">
      <alignment horizontal="right" wrapText="1"/>
      <protection locked="0"/>
    </xf>
    <xf numFmtId="0" fontId="4" fillId="3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horizontal="right" wrapText="1"/>
    </xf>
    <xf numFmtId="164" fontId="4" fillId="2" borderId="3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right" wrapText="1"/>
    </xf>
    <xf numFmtId="0" fontId="2" fillId="3" borderId="3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justify"/>
    </xf>
    <xf numFmtId="0" fontId="2" fillId="3" borderId="2" xfId="0" applyFont="1" applyFill="1" applyBorder="1" applyAlignment="1">
      <alignment horizontal="justify"/>
    </xf>
    <xf numFmtId="0" fontId="2" fillId="3" borderId="3" xfId="0" applyFont="1" applyFill="1" applyBorder="1" applyAlignment="1">
      <alignment horizontal="justify"/>
    </xf>
    <xf numFmtId="0" fontId="4" fillId="3" borderId="7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justify"/>
    </xf>
    <xf numFmtId="0" fontId="3" fillId="2" borderId="2" xfId="0" applyFont="1" applyFill="1" applyBorder="1" applyAlignment="1">
      <alignment horizontal="justify"/>
    </xf>
    <xf numFmtId="0" fontId="3" fillId="2" borderId="3" xfId="0" applyFont="1" applyFill="1" applyBorder="1" applyAlignment="1">
      <alignment horizontal="justify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justify"/>
    </xf>
    <xf numFmtId="0" fontId="4" fillId="3" borderId="13" xfId="0" applyFont="1" applyFill="1" applyBorder="1" applyAlignment="1">
      <alignment horizontal="justify"/>
    </xf>
    <xf numFmtId="0" fontId="4" fillId="3" borderId="5" xfId="0" applyFont="1" applyFill="1" applyBorder="1" applyAlignment="1">
      <alignment horizontal="justify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justify"/>
    </xf>
    <xf numFmtId="0" fontId="4" fillId="3" borderId="3" xfId="0" applyFont="1" applyFill="1" applyBorder="1" applyAlignment="1">
      <alignment horizontal="justify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justify"/>
    </xf>
    <xf numFmtId="0" fontId="2" fillId="2" borderId="2" xfId="0" applyFont="1" applyFill="1" applyBorder="1" applyAlignment="1">
      <alignment horizontal="justify"/>
    </xf>
    <xf numFmtId="0" fontId="2" fillId="2" borderId="3" xfId="0" applyFont="1" applyFill="1" applyBorder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9" fillId="8" borderId="50" xfId="0" applyFont="1" applyFill="1" applyBorder="1" applyAlignment="1">
      <alignment horizontal="center" vertical="center" wrapText="1"/>
    </xf>
    <xf numFmtId="0" fontId="40" fillId="0" borderId="54" xfId="0" applyFont="1" applyBorder="1"/>
    <xf numFmtId="0" fontId="39" fillId="7" borderId="40" xfId="0" applyFont="1" applyFill="1" applyBorder="1" applyAlignment="1">
      <alignment horizontal="center"/>
    </xf>
    <xf numFmtId="0" fontId="40" fillId="0" borderId="41" xfId="0" applyFont="1" applyBorder="1"/>
    <xf numFmtId="0" fontId="40" fillId="0" borderId="42" xfId="0" applyFont="1" applyBorder="1"/>
    <xf numFmtId="0" fontId="40" fillId="0" borderId="43" xfId="0" applyFont="1" applyBorder="1"/>
    <xf numFmtId="0" fontId="40" fillId="0" borderId="44" xfId="0" applyFont="1" applyBorder="1"/>
    <xf numFmtId="0" fontId="40" fillId="0" borderId="45" xfId="0" applyFont="1" applyBorder="1"/>
    <xf numFmtId="0" fontId="39" fillId="0" borderId="46" xfId="0" applyFont="1" applyBorder="1" applyAlignment="1">
      <alignment horizontal="center"/>
    </xf>
    <xf numFmtId="0" fontId="40" fillId="0" borderId="47" xfId="0" applyFont="1" applyBorder="1"/>
    <xf numFmtId="0" fontId="40" fillId="0" borderId="48" xfId="0" applyFont="1" applyBorder="1"/>
    <xf numFmtId="0" fontId="39" fillId="8" borderId="51" xfId="0" applyFont="1" applyFill="1" applyBorder="1" applyAlignment="1">
      <alignment horizontal="center" vertical="center"/>
    </xf>
    <xf numFmtId="0" fontId="40" fillId="0" borderId="52" xfId="0" applyFont="1" applyBorder="1"/>
    <xf numFmtId="0" fontId="40" fillId="0" borderId="53" xfId="0" applyFont="1" applyBorder="1"/>
    <xf numFmtId="164" fontId="39" fillId="0" borderId="59" xfId="0" applyNumberFormat="1" applyFont="1" applyBorder="1" applyAlignment="1">
      <alignment horizontal="center" vertical="center"/>
    </xf>
    <xf numFmtId="0" fontId="40" fillId="0" borderId="60" xfId="0" applyFont="1" applyBorder="1"/>
    <xf numFmtId="0" fontId="40" fillId="0" borderId="61" xfId="0" applyFont="1" applyBorder="1"/>
    <xf numFmtId="169" fontId="34" fillId="0" borderId="17" xfId="0" applyNumberFormat="1" applyFont="1" applyBorder="1" applyAlignment="1">
      <alignment horizontal="center" vertical="center"/>
    </xf>
    <xf numFmtId="164" fontId="29" fillId="0" borderId="59" xfId="0" applyNumberFormat="1" applyFont="1" applyBorder="1" applyAlignment="1">
      <alignment horizontal="center" vertical="center"/>
    </xf>
    <xf numFmtId="0" fontId="26" fillId="0" borderId="60" xfId="0" applyFont="1" applyBorder="1"/>
    <xf numFmtId="0" fontId="26" fillId="0" borderId="61" xfId="0" applyFont="1" applyBorder="1"/>
    <xf numFmtId="0" fontId="27" fillId="0" borderId="0" xfId="0" applyFont="1" applyAlignment="1">
      <alignment horizontal="left"/>
    </xf>
    <xf numFmtId="0" fontId="0" fillId="0" borderId="0" xfId="0" applyFont="1" applyAlignment="1"/>
    <xf numFmtId="0" fontId="39" fillId="2" borderId="77" xfId="0" applyFont="1" applyFill="1" applyBorder="1" applyAlignment="1">
      <alignment horizontal="center" vertical="center" wrapText="1"/>
    </xf>
    <xf numFmtId="0" fontId="25" fillId="0" borderId="49" xfId="0" applyFont="1" applyBorder="1" applyAlignment="1">
      <alignment horizontal="center"/>
    </xf>
    <xf numFmtId="0" fontId="26" fillId="0" borderId="52" xfId="0" applyFont="1" applyBorder="1"/>
    <xf numFmtId="0" fontId="26" fillId="0" borderId="66" xfId="0" applyFont="1" applyBorder="1"/>
    <xf numFmtId="0" fontId="27" fillId="0" borderId="50" xfId="0" applyFont="1" applyBorder="1" applyAlignment="1">
      <alignment horizontal="center" vertical="center"/>
    </xf>
    <xf numFmtId="0" fontId="26" fillId="0" borderId="54" xfId="0" applyFont="1" applyBorder="1"/>
    <xf numFmtId="0" fontId="29" fillId="0" borderId="67" xfId="0" applyFont="1" applyBorder="1" applyAlignment="1">
      <alignment horizontal="center" vertical="center" wrapText="1"/>
    </xf>
    <xf numFmtId="0" fontId="26" fillId="0" borderId="57" xfId="0" applyFont="1" applyBorder="1"/>
    <xf numFmtId="0" fontId="29" fillId="0" borderId="20" xfId="0" applyFont="1" applyBorder="1" applyAlignment="1">
      <alignment horizontal="center" vertical="center" wrapText="1"/>
    </xf>
    <xf numFmtId="0" fontId="26" fillId="0" borderId="22" xfId="0" applyFont="1" applyBorder="1"/>
    <xf numFmtId="0" fontId="28" fillId="0" borderId="68" xfId="0" applyFont="1" applyBorder="1" applyAlignment="1">
      <alignment horizontal="center"/>
    </xf>
    <xf numFmtId="0" fontId="28" fillId="0" borderId="52" xfId="0" applyFont="1" applyBorder="1" applyAlignment="1">
      <alignment horizontal="center"/>
    </xf>
    <xf numFmtId="44" fontId="10" fillId="0" borderId="77" xfId="0" applyNumberFormat="1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44" fontId="10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7" xfId="0" applyFont="1" applyBorder="1" applyAlignment="1">
      <alignment horizontal="left"/>
    </xf>
    <xf numFmtId="0" fontId="9" fillId="13" borderId="0" xfId="0" applyFont="1" applyFill="1" applyAlignment="1">
      <alignment horizontal="center"/>
    </xf>
    <xf numFmtId="0" fontId="8" fillId="14" borderId="7" xfId="0" applyFont="1" applyFill="1" applyBorder="1" applyAlignment="1">
      <alignment horizontal="left"/>
    </xf>
    <xf numFmtId="0" fontId="8" fillId="14" borderId="8" xfId="0" applyFont="1" applyFill="1" applyBorder="1" applyAlignment="1">
      <alignment horizontal="left"/>
    </xf>
    <xf numFmtId="0" fontId="8" fillId="14" borderId="9" xfId="0" applyFont="1" applyFill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14" borderId="30" xfId="0" applyFont="1" applyFill="1" applyBorder="1" applyAlignment="1">
      <alignment horizontal="left"/>
    </xf>
    <xf numFmtId="0" fontId="8" fillId="14" borderId="28" xfId="0" applyFont="1" applyFill="1" applyBorder="1" applyAlignment="1">
      <alignment horizontal="left"/>
    </xf>
    <xf numFmtId="0" fontId="8" fillId="14" borderId="29" xfId="0" applyFont="1" applyFill="1" applyBorder="1" applyAlignment="1">
      <alignment horizontal="left"/>
    </xf>
    <xf numFmtId="0" fontId="0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12" fillId="14" borderId="13" xfId="0" applyFont="1" applyFill="1" applyBorder="1" applyAlignment="1">
      <alignment horizontal="left"/>
    </xf>
    <xf numFmtId="0" fontId="15" fillId="0" borderId="37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8" fillId="5" borderId="19" xfId="0" applyFont="1" applyFill="1" applyBorder="1" applyAlignment="1">
      <alignment horizontal="left"/>
    </xf>
    <xf numFmtId="0" fontId="8" fillId="5" borderId="17" xfId="0" applyFont="1" applyFill="1" applyBorder="1" applyAlignment="1">
      <alignment horizontal="left"/>
    </xf>
    <xf numFmtId="0" fontId="8" fillId="5" borderId="23" xfId="0" applyFont="1" applyFill="1" applyBorder="1" applyAlignment="1">
      <alignment horizontal="left"/>
    </xf>
    <xf numFmtId="0" fontId="8" fillId="5" borderId="32" xfId="0" applyFont="1" applyFill="1" applyBorder="1" applyAlignment="1">
      <alignment horizontal="left"/>
    </xf>
    <xf numFmtId="0" fontId="8" fillId="5" borderId="20" xfId="0" applyFont="1" applyFill="1" applyBorder="1" applyAlignment="1">
      <alignment horizontal="left"/>
    </xf>
    <xf numFmtId="0" fontId="8" fillId="5" borderId="36" xfId="0" applyFont="1" applyFill="1" applyBorder="1" applyAlignment="1">
      <alignment horizontal="left"/>
    </xf>
    <xf numFmtId="0" fontId="0" fillId="4" borderId="27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wrapText="1"/>
    </xf>
    <xf numFmtId="0" fontId="0" fillId="4" borderId="11" xfId="0" applyFont="1" applyFill="1" applyBorder="1" applyAlignment="1">
      <alignment horizontal="center" wrapText="1"/>
    </xf>
    <xf numFmtId="0" fontId="0" fillId="4" borderId="12" xfId="0" applyFont="1" applyFill="1" applyBorder="1" applyAlignment="1">
      <alignment horizontal="center" wrapText="1"/>
    </xf>
    <xf numFmtId="0" fontId="25" fillId="13" borderId="64" xfId="0" applyFont="1" applyFill="1" applyBorder="1" applyAlignment="1">
      <alignment horizontal="center"/>
    </xf>
    <xf numFmtId="0" fontId="26" fillId="13" borderId="65" xfId="0" applyFont="1" applyFill="1" applyBorder="1"/>
  </cellXfs>
  <cellStyles count="4">
    <cellStyle name="Moeda" xfId="2" builtinId="4"/>
    <cellStyle name="Normal" xfId="0" builtinId="0"/>
    <cellStyle name="Normal 2" xfId="3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J18"/>
  <sheetViews>
    <sheetView topLeftCell="A3" workbookViewId="0">
      <selection activeCell="I18" sqref="I18"/>
    </sheetView>
  </sheetViews>
  <sheetFormatPr defaultRowHeight="15.75"/>
  <cols>
    <col min="1" max="2" width="9.140625" style="49"/>
    <col min="3" max="3" width="19.42578125" style="49" customWidth="1"/>
    <col min="4" max="4" width="48.5703125" style="49" customWidth="1"/>
    <col min="5" max="5" width="33.140625" style="49" customWidth="1"/>
    <col min="6" max="16384" width="9.140625" style="49"/>
  </cols>
  <sheetData>
    <row r="3" spans="2:1024" s="103" customFormat="1" ht="15">
      <c r="B3" s="253" t="s">
        <v>302</v>
      </c>
      <c r="C3" s="253"/>
      <c r="D3" s="253"/>
      <c r="E3" s="253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  <c r="IX3" s="104"/>
      <c r="IY3" s="104"/>
      <c r="IZ3" s="104"/>
      <c r="JA3" s="104"/>
      <c r="JB3" s="104"/>
      <c r="JC3" s="104"/>
      <c r="JD3" s="104"/>
      <c r="JE3" s="104"/>
      <c r="JF3" s="104"/>
      <c r="JG3" s="104"/>
      <c r="JH3" s="104"/>
      <c r="JI3" s="104"/>
      <c r="JJ3" s="104"/>
      <c r="JK3" s="104"/>
      <c r="JL3" s="104"/>
      <c r="JM3" s="104"/>
      <c r="JN3" s="104"/>
      <c r="JO3" s="104"/>
      <c r="JP3" s="104"/>
      <c r="JQ3" s="104"/>
      <c r="JR3" s="104"/>
      <c r="JS3" s="104"/>
      <c r="JT3" s="104"/>
      <c r="JU3" s="104"/>
      <c r="JV3" s="104"/>
      <c r="JW3" s="104"/>
      <c r="JX3" s="104"/>
      <c r="JY3" s="104"/>
      <c r="JZ3" s="104"/>
      <c r="KA3" s="104"/>
      <c r="KB3" s="104"/>
      <c r="KC3" s="104"/>
      <c r="KD3" s="104"/>
      <c r="KE3" s="104"/>
      <c r="KF3" s="104"/>
      <c r="KG3" s="104"/>
      <c r="KH3" s="104"/>
      <c r="KI3" s="104"/>
      <c r="KJ3" s="104"/>
      <c r="KK3" s="104"/>
      <c r="KL3" s="104"/>
      <c r="KM3" s="104"/>
      <c r="KN3" s="104"/>
      <c r="KO3" s="104"/>
      <c r="KP3" s="104"/>
      <c r="KQ3" s="104"/>
      <c r="KR3" s="104"/>
      <c r="KS3" s="104"/>
      <c r="KT3" s="104"/>
      <c r="KU3" s="104"/>
      <c r="KV3" s="104"/>
      <c r="KW3" s="104"/>
      <c r="KX3" s="104"/>
      <c r="KY3" s="104"/>
      <c r="KZ3" s="104"/>
      <c r="LA3" s="104"/>
      <c r="LB3" s="104"/>
      <c r="LC3" s="104"/>
      <c r="LD3" s="104"/>
      <c r="LE3" s="104"/>
      <c r="LF3" s="104"/>
      <c r="LG3" s="104"/>
      <c r="LH3" s="104"/>
      <c r="LI3" s="104"/>
      <c r="LJ3" s="104"/>
      <c r="LK3" s="104"/>
      <c r="LL3" s="104"/>
      <c r="LM3" s="104"/>
      <c r="LN3" s="104"/>
      <c r="LO3" s="104"/>
      <c r="LP3" s="104"/>
      <c r="LQ3" s="104"/>
      <c r="LR3" s="104"/>
      <c r="LS3" s="104"/>
      <c r="LT3" s="104"/>
      <c r="LU3" s="104"/>
      <c r="LV3" s="104"/>
      <c r="LW3" s="104"/>
      <c r="LX3" s="104"/>
      <c r="LY3" s="104"/>
      <c r="LZ3" s="104"/>
      <c r="MA3" s="104"/>
      <c r="MB3" s="104"/>
      <c r="MC3" s="104"/>
      <c r="MD3" s="104"/>
      <c r="ME3" s="104"/>
      <c r="MF3" s="104"/>
      <c r="MG3" s="104"/>
      <c r="MH3" s="104"/>
      <c r="MI3" s="104"/>
      <c r="MJ3" s="104"/>
      <c r="MK3" s="104"/>
      <c r="ML3" s="104"/>
      <c r="MM3" s="104"/>
      <c r="MN3" s="104"/>
      <c r="MO3" s="104"/>
      <c r="MP3" s="104"/>
      <c r="MQ3" s="104"/>
      <c r="MR3" s="104"/>
      <c r="MS3" s="104"/>
      <c r="MT3" s="104"/>
      <c r="MU3" s="104"/>
      <c r="MV3" s="104"/>
      <c r="MW3" s="104"/>
      <c r="MX3" s="104"/>
      <c r="MY3" s="104"/>
      <c r="MZ3" s="104"/>
      <c r="NA3" s="104"/>
      <c r="NB3" s="104"/>
      <c r="NC3" s="104"/>
      <c r="ND3" s="104"/>
      <c r="NE3" s="104"/>
      <c r="NF3" s="104"/>
      <c r="NG3" s="104"/>
      <c r="NH3" s="104"/>
      <c r="NI3" s="104"/>
      <c r="NJ3" s="104"/>
      <c r="NK3" s="104"/>
      <c r="NL3" s="104"/>
      <c r="NM3" s="104"/>
      <c r="NN3" s="104"/>
      <c r="NO3" s="104"/>
      <c r="NP3" s="104"/>
      <c r="NQ3" s="104"/>
      <c r="NR3" s="104"/>
      <c r="NS3" s="104"/>
      <c r="NT3" s="104"/>
      <c r="NU3" s="104"/>
      <c r="NV3" s="104"/>
      <c r="NW3" s="104"/>
      <c r="NX3" s="104"/>
      <c r="NY3" s="104"/>
      <c r="NZ3" s="104"/>
      <c r="OA3" s="104"/>
      <c r="OB3" s="104"/>
      <c r="OC3" s="104"/>
      <c r="OD3" s="104"/>
      <c r="OE3" s="104"/>
      <c r="OF3" s="104"/>
      <c r="OG3" s="104"/>
      <c r="OH3" s="104"/>
      <c r="OI3" s="104"/>
      <c r="OJ3" s="104"/>
      <c r="OK3" s="104"/>
      <c r="OL3" s="104"/>
      <c r="OM3" s="104"/>
      <c r="ON3" s="104"/>
      <c r="OO3" s="104"/>
      <c r="OP3" s="104"/>
      <c r="OQ3" s="104"/>
      <c r="OR3" s="104"/>
      <c r="OS3" s="104"/>
      <c r="OT3" s="104"/>
      <c r="OU3" s="104"/>
      <c r="OV3" s="104"/>
      <c r="OW3" s="104"/>
      <c r="OX3" s="104"/>
      <c r="OY3" s="104"/>
      <c r="OZ3" s="104"/>
      <c r="PA3" s="104"/>
      <c r="PB3" s="104"/>
      <c r="PC3" s="104"/>
      <c r="PD3" s="104"/>
      <c r="PE3" s="104"/>
      <c r="PF3" s="104"/>
      <c r="PG3" s="104"/>
      <c r="PH3" s="104"/>
      <c r="PI3" s="104"/>
      <c r="PJ3" s="104"/>
      <c r="PK3" s="104"/>
      <c r="PL3" s="104"/>
      <c r="PM3" s="104"/>
      <c r="PN3" s="104"/>
      <c r="PO3" s="104"/>
      <c r="PP3" s="104"/>
      <c r="PQ3" s="104"/>
      <c r="PR3" s="104"/>
      <c r="PS3" s="104"/>
      <c r="PT3" s="104"/>
      <c r="PU3" s="104"/>
      <c r="PV3" s="104"/>
      <c r="PW3" s="104"/>
      <c r="PX3" s="104"/>
      <c r="PY3" s="104"/>
      <c r="PZ3" s="104"/>
      <c r="QA3" s="104"/>
      <c r="QB3" s="104"/>
      <c r="QC3" s="104"/>
      <c r="QD3" s="104"/>
      <c r="QE3" s="104"/>
      <c r="QF3" s="104"/>
      <c r="QG3" s="104"/>
      <c r="QH3" s="104"/>
      <c r="QI3" s="104"/>
      <c r="QJ3" s="104"/>
      <c r="QK3" s="104"/>
      <c r="QL3" s="104"/>
      <c r="QM3" s="104"/>
      <c r="QN3" s="104"/>
      <c r="QO3" s="104"/>
      <c r="QP3" s="104"/>
      <c r="QQ3" s="104"/>
      <c r="QR3" s="104"/>
      <c r="QS3" s="104"/>
      <c r="QT3" s="104"/>
      <c r="QU3" s="104"/>
      <c r="QV3" s="104"/>
      <c r="QW3" s="104"/>
      <c r="QX3" s="104"/>
      <c r="QY3" s="104"/>
      <c r="QZ3" s="104"/>
      <c r="RA3" s="104"/>
      <c r="RB3" s="104"/>
      <c r="RC3" s="104"/>
      <c r="RD3" s="104"/>
      <c r="RE3" s="104"/>
      <c r="RF3" s="104"/>
      <c r="RG3" s="104"/>
      <c r="RH3" s="104"/>
      <c r="RI3" s="104"/>
      <c r="RJ3" s="104"/>
      <c r="RK3" s="104"/>
      <c r="RL3" s="104"/>
      <c r="RM3" s="104"/>
      <c r="RN3" s="104"/>
      <c r="RO3" s="104"/>
      <c r="RP3" s="104"/>
      <c r="RQ3" s="104"/>
      <c r="RR3" s="104"/>
      <c r="RS3" s="104"/>
      <c r="RT3" s="104"/>
      <c r="RU3" s="104"/>
      <c r="RV3" s="104"/>
      <c r="RW3" s="104"/>
      <c r="RX3" s="104"/>
      <c r="RY3" s="104"/>
      <c r="RZ3" s="104"/>
      <c r="SA3" s="104"/>
      <c r="SB3" s="104"/>
      <c r="SC3" s="104"/>
      <c r="SD3" s="104"/>
      <c r="SE3" s="104"/>
      <c r="SF3" s="104"/>
      <c r="SG3" s="104"/>
      <c r="SH3" s="104"/>
      <c r="SI3" s="104"/>
      <c r="SJ3" s="104"/>
      <c r="SK3" s="104"/>
      <c r="SL3" s="104"/>
      <c r="SM3" s="104"/>
      <c r="SN3" s="104"/>
      <c r="SO3" s="104"/>
      <c r="SP3" s="104"/>
      <c r="SQ3" s="104"/>
      <c r="SR3" s="104"/>
      <c r="SS3" s="104"/>
      <c r="ST3" s="104"/>
      <c r="SU3" s="104"/>
      <c r="SV3" s="104"/>
      <c r="SW3" s="104"/>
      <c r="SX3" s="104"/>
      <c r="SY3" s="104"/>
      <c r="SZ3" s="104"/>
      <c r="TA3" s="104"/>
      <c r="TB3" s="104"/>
      <c r="TC3" s="104"/>
      <c r="TD3" s="104"/>
      <c r="TE3" s="104"/>
      <c r="TF3" s="104"/>
      <c r="TG3" s="104"/>
      <c r="TH3" s="104"/>
      <c r="TI3" s="104"/>
      <c r="TJ3" s="104"/>
      <c r="TK3" s="104"/>
      <c r="TL3" s="104"/>
      <c r="TM3" s="104"/>
      <c r="TN3" s="104"/>
      <c r="TO3" s="104"/>
      <c r="TP3" s="104"/>
      <c r="TQ3" s="104"/>
      <c r="TR3" s="104"/>
      <c r="TS3" s="104"/>
      <c r="TT3" s="104"/>
      <c r="TU3" s="104"/>
      <c r="TV3" s="104"/>
      <c r="TW3" s="104"/>
      <c r="TX3" s="104"/>
      <c r="TY3" s="104"/>
      <c r="TZ3" s="104"/>
      <c r="UA3" s="104"/>
      <c r="UB3" s="104"/>
      <c r="UC3" s="104"/>
      <c r="UD3" s="104"/>
      <c r="UE3" s="104"/>
      <c r="UF3" s="104"/>
      <c r="UG3" s="104"/>
      <c r="UH3" s="104"/>
      <c r="UI3" s="104"/>
      <c r="UJ3" s="104"/>
      <c r="UK3" s="104"/>
      <c r="UL3" s="104"/>
      <c r="UM3" s="104"/>
      <c r="UN3" s="104"/>
      <c r="UO3" s="104"/>
      <c r="UP3" s="104"/>
      <c r="UQ3" s="104"/>
      <c r="UR3" s="104"/>
      <c r="US3" s="104"/>
      <c r="UT3" s="104"/>
      <c r="UU3" s="104"/>
      <c r="UV3" s="104"/>
      <c r="UW3" s="104"/>
      <c r="UX3" s="104"/>
      <c r="UY3" s="104"/>
      <c r="UZ3" s="104"/>
      <c r="VA3" s="104"/>
      <c r="VB3" s="104"/>
      <c r="VC3" s="104"/>
      <c r="VD3" s="104"/>
      <c r="VE3" s="104"/>
      <c r="VF3" s="104"/>
      <c r="VG3" s="104"/>
      <c r="VH3" s="104"/>
      <c r="VI3" s="104"/>
      <c r="VJ3" s="104"/>
      <c r="VK3" s="104"/>
      <c r="VL3" s="104"/>
      <c r="VM3" s="104"/>
      <c r="VN3" s="104"/>
      <c r="VO3" s="104"/>
      <c r="VP3" s="104"/>
      <c r="VQ3" s="104"/>
      <c r="VR3" s="104"/>
      <c r="VS3" s="104"/>
      <c r="VT3" s="104"/>
      <c r="VU3" s="104"/>
      <c r="VV3" s="104"/>
      <c r="VW3" s="104"/>
      <c r="VX3" s="104"/>
      <c r="VY3" s="104"/>
      <c r="VZ3" s="104"/>
      <c r="WA3" s="104"/>
      <c r="WB3" s="104"/>
      <c r="WC3" s="104"/>
      <c r="WD3" s="104"/>
      <c r="WE3" s="104"/>
      <c r="WF3" s="104"/>
      <c r="WG3" s="104"/>
      <c r="WH3" s="104"/>
      <c r="WI3" s="104"/>
      <c r="WJ3" s="104"/>
      <c r="WK3" s="104"/>
      <c r="WL3" s="104"/>
      <c r="WM3" s="104"/>
      <c r="WN3" s="104"/>
      <c r="WO3" s="104"/>
      <c r="WP3" s="104"/>
      <c r="WQ3" s="104"/>
      <c r="WR3" s="104"/>
      <c r="WS3" s="104"/>
      <c r="WT3" s="104"/>
      <c r="WU3" s="104"/>
      <c r="WV3" s="104"/>
      <c r="WW3" s="104"/>
      <c r="WX3" s="104"/>
      <c r="WY3" s="104"/>
      <c r="WZ3" s="104"/>
      <c r="XA3" s="104"/>
      <c r="XB3" s="104"/>
      <c r="XC3" s="104"/>
      <c r="XD3" s="104"/>
      <c r="XE3" s="104"/>
      <c r="XF3" s="104"/>
      <c r="XG3" s="104"/>
      <c r="XH3" s="104"/>
      <c r="XI3" s="104"/>
      <c r="XJ3" s="104"/>
      <c r="XK3" s="104"/>
      <c r="XL3" s="104"/>
      <c r="XM3" s="104"/>
      <c r="XN3" s="104"/>
      <c r="XO3" s="104"/>
      <c r="XP3" s="104"/>
      <c r="XQ3" s="104"/>
      <c r="XR3" s="104"/>
      <c r="XS3" s="104"/>
      <c r="XT3" s="104"/>
      <c r="XU3" s="104"/>
      <c r="XV3" s="104"/>
      <c r="XW3" s="104"/>
      <c r="XX3" s="104"/>
      <c r="XY3" s="104"/>
      <c r="XZ3" s="104"/>
      <c r="YA3" s="104"/>
      <c r="YB3" s="104"/>
      <c r="YC3" s="104"/>
      <c r="YD3" s="104"/>
      <c r="YE3" s="104"/>
      <c r="YF3" s="104"/>
      <c r="YG3" s="104"/>
      <c r="YH3" s="104"/>
      <c r="YI3" s="104"/>
      <c r="YJ3" s="104"/>
      <c r="YK3" s="104"/>
      <c r="YL3" s="104"/>
      <c r="YM3" s="104"/>
      <c r="YN3" s="104"/>
      <c r="YO3" s="104"/>
      <c r="YP3" s="104"/>
      <c r="YQ3" s="104"/>
      <c r="YR3" s="104"/>
      <c r="YS3" s="104"/>
      <c r="YT3" s="104"/>
      <c r="YU3" s="104"/>
      <c r="YV3" s="104"/>
      <c r="YW3" s="104"/>
      <c r="YX3" s="104"/>
      <c r="YY3" s="104"/>
      <c r="YZ3" s="104"/>
      <c r="ZA3" s="104"/>
      <c r="ZB3" s="104"/>
      <c r="ZC3" s="104"/>
      <c r="ZD3" s="104"/>
      <c r="ZE3" s="104"/>
      <c r="ZF3" s="104"/>
      <c r="ZG3" s="104"/>
      <c r="ZH3" s="104"/>
      <c r="ZI3" s="104"/>
      <c r="ZJ3" s="104"/>
      <c r="ZK3" s="104"/>
      <c r="ZL3" s="104"/>
      <c r="ZM3" s="104"/>
      <c r="ZN3" s="104"/>
      <c r="ZO3" s="104"/>
      <c r="ZP3" s="104"/>
      <c r="ZQ3" s="104"/>
      <c r="ZR3" s="104"/>
      <c r="ZS3" s="104"/>
      <c r="ZT3" s="104"/>
      <c r="ZU3" s="104"/>
      <c r="ZV3" s="104"/>
      <c r="ZW3" s="104"/>
      <c r="ZX3" s="104"/>
      <c r="ZY3" s="104"/>
      <c r="ZZ3" s="104"/>
      <c r="AAA3" s="104"/>
      <c r="AAB3" s="104"/>
      <c r="AAC3" s="104"/>
      <c r="AAD3" s="104"/>
      <c r="AAE3" s="104"/>
      <c r="AAF3" s="104"/>
      <c r="AAG3" s="104"/>
      <c r="AAH3" s="104"/>
      <c r="AAI3" s="104"/>
      <c r="AAJ3" s="104"/>
      <c r="AAK3" s="104"/>
      <c r="AAL3" s="104"/>
      <c r="AAM3" s="104"/>
      <c r="AAN3" s="104"/>
      <c r="AAO3" s="104"/>
      <c r="AAP3" s="104"/>
      <c r="AAQ3" s="104"/>
      <c r="AAR3" s="104"/>
      <c r="AAS3" s="104"/>
      <c r="AAT3" s="104"/>
      <c r="AAU3" s="104"/>
      <c r="AAV3" s="104"/>
      <c r="AAW3" s="104"/>
      <c r="AAX3" s="104"/>
      <c r="AAY3" s="104"/>
      <c r="AAZ3" s="104"/>
      <c r="ABA3" s="104"/>
      <c r="ABB3" s="104"/>
      <c r="ABC3" s="104"/>
      <c r="ABD3" s="104"/>
      <c r="ABE3" s="104"/>
      <c r="ABF3" s="104"/>
      <c r="ABG3" s="104"/>
      <c r="ABH3" s="104"/>
      <c r="ABI3" s="104"/>
      <c r="ABJ3" s="104"/>
      <c r="ABK3" s="104"/>
      <c r="ABL3" s="104"/>
      <c r="ABM3" s="104"/>
      <c r="ABN3" s="104"/>
      <c r="ABO3" s="104"/>
      <c r="ABP3" s="104"/>
      <c r="ABQ3" s="104"/>
      <c r="ABR3" s="104"/>
      <c r="ABS3" s="104"/>
      <c r="ABT3" s="104"/>
      <c r="ABU3" s="104"/>
      <c r="ABV3" s="104"/>
      <c r="ABW3" s="104"/>
      <c r="ABX3" s="104"/>
      <c r="ABY3" s="104"/>
      <c r="ABZ3" s="104"/>
      <c r="ACA3" s="104"/>
      <c r="ACB3" s="104"/>
      <c r="ACC3" s="104"/>
      <c r="ACD3" s="104"/>
      <c r="ACE3" s="104"/>
      <c r="ACF3" s="104"/>
      <c r="ACG3" s="104"/>
      <c r="ACH3" s="104"/>
      <c r="ACI3" s="104"/>
      <c r="ACJ3" s="104"/>
      <c r="ACK3" s="104"/>
      <c r="ACL3" s="104"/>
      <c r="ACM3" s="104"/>
      <c r="ACN3" s="104"/>
      <c r="ACO3" s="104"/>
      <c r="ACP3" s="104"/>
      <c r="ACQ3" s="104"/>
      <c r="ACR3" s="104"/>
      <c r="ACS3" s="104"/>
      <c r="ACT3" s="104"/>
      <c r="ACU3" s="104"/>
      <c r="ACV3" s="104"/>
      <c r="ACW3" s="104"/>
      <c r="ACX3" s="104"/>
      <c r="ACY3" s="104"/>
      <c r="ACZ3" s="104"/>
      <c r="ADA3" s="104"/>
      <c r="ADB3" s="104"/>
      <c r="ADC3" s="104"/>
      <c r="ADD3" s="104"/>
      <c r="ADE3" s="104"/>
      <c r="ADF3" s="104"/>
      <c r="ADG3" s="104"/>
      <c r="ADH3" s="104"/>
      <c r="ADI3" s="104"/>
      <c r="ADJ3" s="104"/>
      <c r="ADK3" s="104"/>
      <c r="ADL3" s="104"/>
      <c r="ADM3" s="104"/>
      <c r="ADN3" s="104"/>
      <c r="ADO3" s="104"/>
      <c r="ADP3" s="104"/>
      <c r="ADQ3" s="104"/>
      <c r="ADR3" s="104"/>
      <c r="ADS3" s="104"/>
      <c r="ADT3" s="104"/>
      <c r="ADU3" s="104"/>
      <c r="ADV3" s="104"/>
      <c r="ADW3" s="104"/>
      <c r="ADX3" s="104"/>
      <c r="ADY3" s="104"/>
      <c r="ADZ3" s="104"/>
      <c r="AEA3" s="104"/>
      <c r="AEB3" s="104"/>
      <c r="AEC3" s="104"/>
      <c r="AED3" s="104"/>
      <c r="AEE3" s="104"/>
      <c r="AEF3" s="104"/>
      <c r="AEG3" s="104"/>
      <c r="AEH3" s="104"/>
      <c r="AEI3" s="104"/>
      <c r="AEJ3" s="104"/>
      <c r="AEK3" s="104"/>
      <c r="AEL3" s="104"/>
      <c r="AEM3" s="104"/>
      <c r="AEN3" s="104"/>
      <c r="AEO3" s="104"/>
      <c r="AEP3" s="104"/>
      <c r="AEQ3" s="104"/>
      <c r="AER3" s="104"/>
      <c r="AES3" s="104"/>
      <c r="AET3" s="104"/>
      <c r="AEU3" s="104"/>
      <c r="AEV3" s="104"/>
      <c r="AEW3" s="104"/>
      <c r="AEX3" s="104"/>
      <c r="AEY3" s="104"/>
      <c r="AEZ3" s="104"/>
      <c r="AFA3" s="104"/>
      <c r="AFB3" s="104"/>
      <c r="AFC3" s="104"/>
      <c r="AFD3" s="104"/>
      <c r="AFE3" s="104"/>
      <c r="AFF3" s="104"/>
      <c r="AFG3" s="104"/>
      <c r="AFH3" s="104"/>
      <c r="AFI3" s="104"/>
      <c r="AFJ3" s="104"/>
      <c r="AFK3" s="104"/>
      <c r="AFL3" s="104"/>
      <c r="AFM3" s="104"/>
      <c r="AFN3" s="104"/>
      <c r="AFO3" s="104"/>
      <c r="AFP3" s="104"/>
      <c r="AFQ3" s="104"/>
      <c r="AFR3" s="104"/>
      <c r="AFS3" s="104"/>
      <c r="AFT3" s="104"/>
      <c r="AFU3" s="104"/>
      <c r="AFV3" s="104"/>
      <c r="AFW3" s="104"/>
      <c r="AFX3" s="104"/>
      <c r="AFY3" s="104"/>
      <c r="AFZ3" s="104"/>
      <c r="AGA3" s="104"/>
      <c r="AGB3" s="104"/>
      <c r="AGC3" s="104"/>
      <c r="AGD3" s="104"/>
      <c r="AGE3" s="104"/>
      <c r="AGF3" s="104"/>
      <c r="AGG3" s="104"/>
      <c r="AGH3" s="104"/>
      <c r="AGI3" s="104"/>
      <c r="AGJ3" s="104"/>
      <c r="AGK3" s="104"/>
      <c r="AGL3" s="104"/>
      <c r="AGM3" s="104"/>
      <c r="AGN3" s="104"/>
      <c r="AGO3" s="104"/>
      <c r="AGP3" s="104"/>
      <c r="AGQ3" s="104"/>
      <c r="AGR3" s="104"/>
      <c r="AGS3" s="104"/>
      <c r="AGT3" s="104"/>
      <c r="AGU3" s="104"/>
      <c r="AGV3" s="104"/>
      <c r="AGW3" s="104"/>
      <c r="AGX3" s="104"/>
      <c r="AGY3" s="104"/>
      <c r="AGZ3" s="104"/>
      <c r="AHA3" s="104"/>
      <c r="AHB3" s="104"/>
      <c r="AHC3" s="104"/>
      <c r="AHD3" s="104"/>
      <c r="AHE3" s="104"/>
      <c r="AHF3" s="104"/>
      <c r="AHG3" s="104"/>
      <c r="AHH3" s="104"/>
      <c r="AHI3" s="104"/>
      <c r="AHJ3" s="104"/>
      <c r="AHK3" s="104"/>
      <c r="AHL3" s="104"/>
      <c r="AHM3" s="104"/>
      <c r="AHN3" s="104"/>
      <c r="AHO3" s="104"/>
      <c r="AHP3" s="104"/>
      <c r="AHQ3" s="104"/>
      <c r="AHR3" s="104"/>
      <c r="AHS3" s="104"/>
      <c r="AHT3" s="104"/>
      <c r="AHU3" s="104"/>
      <c r="AHV3" s="104"/>
      <c r="AHW3" s="104"/>
      <c r="AHX3" s="104"/>
      <c r="AHY3" s="104"/>
      <c r="AHZ3" s="104"/>
      <c r="AIA3" s="104"/>
      <c r="AIB3" s="104"/>
      <c r="AIC3" s="104"/>
      <c r="AID3" s="104"/>
      <c r="AIE3" s="104"/>
      <c r="AIF3" s="104"/>
      <c r="AIG3" s="104"/>
      <c r="AIH3" s="104"/>
      <c r="AII3" s="104"/>
      <c r="AIJ3" s="104"/>
      <c r="AIK3" s="104"/>
      <c r="AIL3" s="104"/>
      <c r="AIM3" s="104"/>
      <c r="AIN3" s="104"/>
      <c r="AIO3" s="104"/>
      <c r="AIP3" s="104"/>
      <c r="AIQ3" s="104"/>
      <c r="AIR3" s="104"/>
      <c r="AIS3" s="104"/>
      <c r="AIT3" s="104"/>
      <c r="AIU3" s="104"/>
      <c r="AIV3" s="104"/>
      <c r="AIW3" s="104"/>
      <c r="AIX3" s="104"/>
      <c r="AIY3" s="104"/>
      <c r="AIZ3" s="104"/>
      <c r="AJA3" s="104"/>
      <c r="AJB3" s="104"/>
      <c r="AJC3" s="104"/>
      <c r="AJD3" s="104"/>
      <c r="AJE3" s="104"/>
      <c r="AJF3" s="104"/>
      <c r="AJG3" s="104"/>
      <c r="AJH3" s="104"/>
      <c r="AJI3" s="104"/>
      <c r="AJJ3" s="104"/>
      <c r="AJK3" s="104"/>
      <c r="AJL3" s="104"/>
      <c r="AJM3" s="104"/>
      <c r="AJN3" s="104"/>
      <c r="AJO3" s="104"/>
      <c r="AJP3" s="104"/>
      <c r="AJQ3" s="104"/>
      <c r="AJR3" s="104"/>
      <c r="AJS3" s="104"/>
      <c r="AJT3" s="104"/>
      <c r="AJU3" s="104"/>
      <c r="AJV3" s="104"/>
      <c r="AJW3" s="104"/>
      <c r="AJX3" s="104"/>
      <c r="AJY3" s="104"/>
      <c r="AJZ3" s="104"/>
      <c r="AKA3" s="104"/>
      <c r="AKB3" s="104"/>
      <c r="AKC3" s="104"/>
      <c r="AKD3" s="104"/>
      <c r="AKE3" s="104"/>
      <c r="AKF3" s="104"/>
      <c r="AKG3" s="104"/>
      <c r="AKH3" s="104"/>
      <c r="AKI3" s="104"/>
      <c r="AKJ3" s="104"/>
      <c r="AKK3" s="104"/>
      <c r="AKL3" s="104"/>
      <c r="AKM3" s="104"/>
      <c r="AKN3" s="104"/>
      <c r="AKO3" s="104"/>
      <c r="AKP3" s="104"/>
      <c r="AKQ3" s="104"/>
      <c r="AKR3" s="104"/>
      <c r="AKS3" s="104"/>
      <c r="AKT3" s="104"/>
      <c r="AKU3" s="104"/>
      <c r="AKV3" s="104"/>
      <c r="AKW3" s="104"/>
      <c r="AKX3" s="104"/>
      <c r="AKY3" s="104"/>
      <c r="AKZ3" s="104"/>
      <c r="ALA3" s="104"/>
      <c r="ALB3" s="104"/>
      <c r="ALC3" s="104"/>
      <c r="ALD3" s="104"/>
      <c r="ALE3" s="104"/>
      <c r="ALF3" s="104"/>
      <c r="ALG3" s="104"/>
      <c r="ALH3" s="104"/>
      <c r="ALI3" s="104"/>
      <c r="ALJ3" s="104"/>
      <c r="ALK3" s="104"/>
      <c r="ALL3" s="104"/>
      <c r="ALM3" s="104"/>
      <c r="ALN3" s="104"/>
      <c r="ALO3" s="104"/>
      <c r="ALP3" s="104"/>
      <c r="ALQ3" s="104"/>
      <c r="ALR3" s="104"/>
      <c r="ALS3" s="104"/>
      <c r="ALT3" s="104"/>
      <c r="ALU3" s="104"/>
      <c r="ALV3" s="104"/>
      <c r="ALW3" s="104"/>
      <c r="ALX3" s="104"/>
      <c r="ALY3" s="104"/>
      <c r="ALZ3" s="104"/>
      <c r="AMA3" s="104"/>
      <c r="AMB3" s="104"/>
      <c r="AMC3" s="104"/>
      <c r="AMD3" s="104"/>
      <c r="AME3" s="104"/>
      <c r="AMF3" s="104"/>
      <c r="AMG3" s="104"/>
      <c r="AMH3" s="104"/>
      <c r="AMI3" s="104"/>
      <c r="AMJ3" s="104"/>
    </row>
    <row r="4" spans="2:1024" s="103" customFormat="1" ht="15">
      <c r="B4" s="254"/>
      <c r="C4" s="254"/>
      <c r="D4" s="254"/>
      <c r="E4" s="25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  <c r="IZ4" s="104"/>
      <c r="JA4" s="104"/>
      <c r="JB4" s="104"/>
      <c r="JC4" s="104"/>
      <c r="JD4" s="104"/>
      <c r="JE4" s="104"/>
      <c r="JF4" s="104"/>
      <c r="JG4" s="104"/>
      <c r="JH4" s="104"/>
      <c r="JI4" s="104"/>
      <c r="JJ4" s="104"/>
      <c r="JK4" s="104"/>
      <c r="JL4" s="104"/>
      <c r="JM4" s="104"/>
      <c r="JN4" s="104"/>
      <c r="JO4" s="104"/>
      <c r="JP4" s="104"/>
      <c r="JQ4" s="104"/>
      <c r="JR4" s="104"/>
      <c r="JS4" s="104"/>
      <c r="JT4" s="104"/>
      <c r="JU4" s="104"/>
      <c r="JV4" s="104"/>
      <c r="JW4" s="104"/>
      <c r="JX4" s="104"/>
      <c r="JY4" s="104"/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4"/>
      <c r="LF4" s="104"/>
      <c r="LG4" s="104"/>
      <c r="LH4" s="104"/>
      <c r="LI4" s="104"/>
      <c r="LJ4" s="104"/>
      <c r="LK4" s="104"/>
      <c r="LL4" s="104"/>
      <c r="LM4" s="104"/>
      <c r="LN4" s="104"/>
      <c r="LO4" s="104"/>
      <c r="LP4" s="104"/>
      <c r="LQ4" s="104"/>
      <c r="LR4" s="104"/>
      <c r="LS4" s="104"/>
      <c r="LT4" s="104"/>
      <c r="LU4" s="104"/>
      <c r="LV4" s="104"/>
      <c r="LW4" s="104"/>
      <c r="LX4" s="104"/>
      <c r="LY4" s="104"/>
      <c r="LZ4" s="104"/>
      <c r="MA4" s="104"/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4"/>
      <c r="OR4" s="104"/>
      <c r="OS4" s="104"/>
      <c r="OT4" s="104"/>
      <c r="OU4" s="104"/>
      <c r="OV4" s="104"/>
      <c r="OW4" s="104"/>
      <c r="OX4" s="104"/>
      <c r="OY4" s="104"/>
      <c r="OZ4" s="104"/>
      <c r="PA4" s="104"/>
      <c r="PB4" s="104"/>
      <c r="PC4" s="104"/>
      <c r="PD4" s="104"/>
      <c r="PE4" s="104"/>
      <c r="PF4" s="104"/>
      <c r="PG4" s="104"/>
      <c r="PH4" s="104"/>
      <c r="PI4" s="104"/>
      <c r="PJ4" s="104"/>
      <c r="PK4" s="104"/>
      <c r="PL4" s="104"/>
      <c r="PM4" s="104"/>
      <c r="PN4" s="104"/>
      <c r="PO4" s="104"/>
      <c r="PP4" s="104"/>
      <c r="PQ4" s="104"/>
      <c r="PR4" s="104"/>
      <c r="PS4" s="104"/>
      <c r="PT4" s="104"/>
      <c r="PU4" s="104"/>
      <c r="PV4" s="104"/>
      <c r="PW4" s="104"/>
      <c r="PX4" s="104"/>
      <c r="PY4" s="104"/>
      <c r="PZ4" s="104"/>
      <c r="QA4" s="104"/>
      <c r="QB4" s="104"/>
      <c r="QC4" s="104"/>
      <c r="QD4" s="104"/>
      <c r="QE4" s="104"/>
      <c r="QF4" s="104"/>
      <c r="QG4" s="104"/>
      <c r="QH4" s="104"/>
      <c r="QI4" s="104"/>
      <c r="QJ4" s="104"/>
      <c r="QK4" s="104"/>
      <c r="QL4" s="104"/>
      <c r="QM4" s="104"/>
      <c r="QN4" s="104"/>
      <c r="QO4" s="104"/>
      <c r="QP4" s="104"/>
      <c r="QQ4" s="104"/>
      <c r="QR4" s="104"/>
      <c r="QS4" s="104"/>
      <c r="QT4" s="104"/>
      <c r="QU4" s="104"/>
      <c r="QV4" s="104"/>
      <c r="QW4" s="104"/>
      <c r="QX4" s="104"/>
      <c r="QY4" s="104"/>
      <c r="QZ4" s="104"/>
      <c r="RA4" s="104"/>
      <c r="RB4" s="104"/>
      <c r="RC4" s="104"/>
      <c r="RD4" s="104"/>
      <c r="RE4" s="104"/>
      <c r="RF4" s="104"/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4"/>
      <c r="RX4" s="104"/>
      <c r="RY4" s="104"/>
      <c r="RZ4" s="104"/>
      <c r="SA4" s="104"/>
      <c r="SB4" s="104"/>
      <c r="SC4" s="104"/>
      <c r="SD4" s="104"/>
      <c r="SE4" s="104"/>
      <c r="SF4" s="104"/>
      <c r="SG4" s="104"/>
      <c r="SH4" s="104"/>
      <c r="SI4" s="104"/>
      <c r="SJ4" s="104"/>
      <c r="SK4" s="104"/>
      <c r="SL4" s="104"/>
      <c r="SM4" s="104"/>
      <c r="SN4" s="104"/>
      <c r="SO4" s="104"/>
      <c r="SP4" s="104"/>
      <c r="SQ4" s="104"/>
      <c r="SR4" s="104"/>
      <c r="SS4" s="104"/>
      <c r="ST4" s="104"/>
      <c r="SU4" s="104"/>
      <c r="SV4" s="104"/>
      <c r="SW4" s="104"/>
      <c r="SX4" s="104"/>
      <c r="SY4" s="104"/>
      <c r="SZ4" s="104"/>
      <c r="TA4" s="104"/>
      <c r="TB4" s="104"/>
      <c r="TC4" s="104"/>
      <c r="TD4" s="104"/>
      <c r="TE4" s="104"/>
      <c r="TF4" s="104"/>
      <c r="TG4" s="104"/>
      <c r="TH4" s="104"/>
      <c r="TI4" s="104"/>
      <c r="TJ4" s="104"/>
      <c r="TK4" s="104"/>
      <c r="TL4" s="104"/>
      <c r="TM4" s="104"/>
      <c r="TN4" s="104"/>
      <c r="TO4" s="104"/>
      <c r="TP4" s="104"/>
      <c r="TQ4" s="104"/>
      <c r="TR4" s="104"/>
      <c r="TS4" s="104"/>
      <c r="TT4" s="104"/>
      <c r="TU4" s="104"/>
      <c r="TV4" s="104"/>
      <c r="TW4" s="104"/>
      <c r="TX4" s="104"/>
      <c r="TY4" s="104"/>
      <c r="TZ4" s="104"/>
      <c r="UA4" s="104"/>
      <c r="UB4" s="104"/>
      <c r="UC4" s="104"/>
      <c r="UD4" s="104"/>
      <c r="UE4" s="104"/>
      <c r="UF4" s="104"/>
      <c r="UG4" s="104"/>
      <c r="UH4" s="104"/>
      <c r="UI4" s="104"/>
      <c r="UJ4" s="104"/>
      <c r="UK4" s="104"/>
      <c r="UL4" s="104"/>
      <c r="UM4" s="104"/>
      <c r="UN4" s="104"/>
      <c r="UO4" s="104"/>
      <c r="UP4" s="104"/>
      <c r="UQ4" s="104"/>
      <c r="UR4" s="104"/>
      <c r="US4" s="104"/>
      <c r="UT4" s="104"/>
      <c r="UU4" s="104"/>
      <c r="UV4" s="104"/>
      <c r="UW4" s="104"/>
      <c r="UX4" s="104"/>
      <c r="UY4" s="104"/>
      <c r="UZ4" s="104"/>
      <c r="VA4" s="104"/>
      <c r="VB4" s="104"/>
      <c r="VC4" s="104"/>
      <c r="VD4" s="104"/>
      <c r="VE4" s="104"/>
      <c r="VF4" s="104"/>
      <c r="VG4" s="104"/>
      <c r="VH4" s="104"/>
      <c r="VI4" s="104"/>
      <c r="VJ4" s="104"/>
      <c r="VK4" s="104"/>
      <c r="VL4" s="104"/>
      <c r="VM4" s="104"/>
      <c r="VN4" s="104"/>
      <c r="VO4" s="104"/>
      <c r="VP4" s="104"/>
      <c r="VQ4" s="104"/>
      <c r="VR4" s="104"/>
      <c r="VS4" s="104"/>
      <c r="VT4" s="104"/>
      <c r="VU4" s="104"/>
      <c r="VV4" s="104"/>
      <c r="VW4" s="104"/>
      <c r="VX4" s="104"/>
      <c r="VY4" s="104"/>
      <c r="VZ4" s="104"/>
      <c r="WA4" s="104"/>
      <c r="WB4" s="104"/>
      <c r="WC4" s="104"/>
      <c r="WD4" s="104"/>
      <c r="WE4" s="104"/>
      <c r="WF4" s="104"/>
      <c r="WG4" s="104"/>
      <c r="WH4" s="104"/>
      <c r="WI4" s="104"/>
      <c r="WJ4" s="104"/>
      <c r="WK4" s="104"/>
      <c r="WL4" s="104"/>
      <c r="WM4" s="104"/>
      <c r="WN4" s="104"/>
      <c r="WO4" s="104"/>
      <c r="WP4" s="104"/>
      <c r="WQ4" s="104"/>
      <c r="WR4" s="104"/>
      <c r="WS4" s="104"/>
      <c r="WT4" s="104"/>
      <c r="WU4" s="104"/>
      <c r="WV4" s="104"/>
      <c r="WW4" s="104"/>
      <c r="WX4" s="104"/>
      <c r="WY4" s="104"/>
      <c r="WZ4" s="104"/>
      <c r="XA4" s="104"/>
      <c r="XB4" s="104"/>
      <c r="XC4" s="104"/>
      <c r="XD4" s="104"/>
      <c r="XE4" s="104"/>
      <c r="XF4" s="104"/>
      <c r="XG4" s="104"/>
      <c r="XH4" s="104"/>
      <c r="XI4" s="104"/>
      <c r="XJ4" s="104"/>
      <c r="XK4" s="104"/>
      <c r="XL4" s="104"/>
      <c r="XM4" s="104"/>
      <c r="XN4" s="104"/>
      <c r="XO4" s="104"/>
      <c r="XP4" s="104"/>
      <c r="XQ4" s="104"/>
      <c r="XR4" s="104"/>
      <c r="XS4" s="104"/>
      <c r="XT4" s="104"/>
      <c r="XU4" s="104"/>
      <c r="XV4" s="104"/>
      <c r="XW4" s="104"/>
      <c r="XX4" s="104"/>
      <c r="XY4" s="104"/>
      <c r="XZ4" s="104"/>
      <c r="YA4" s="104"/>
      <c r="YB4" s="104"/>
      <c r="YC4" s="104"/>
      <c r="YD4" s="104"/>
      <c r="YE4" s="104"/>
      <c r="YF4" s="104"/>
      <c r="YG4" s="104"/>
      <c r="YH4" s="104"/>
      <c r="YI4" s="104"/>
      <c r="YJ4" s="104"/>
      <c r="YK4" s="104"/>
      <c r="YL4" s="104"/>
      <c r="YM4" s="104"/>
      <c r="YN4" s="104"/>
      <c r="YO4" s="104"/>
      <c r="YP4" s="104"/>
      <c r="YQ4" s="104"/>
      <c r="YR4" s="104"/>
      <c r="YS4" s="104"/>
      <c r="YT4" s="104"/>
      <c r="YU4" s="104"/>
      <c r="YV4" s="104"/>
      <c r="YW4" s="104"/>
      <c r="YX4" s="104"/>
      <c r="YY4" s="104"/>
      <c r="YZ4" s="104"/>
      <c r="ZA4" s="104"/>
      <c r="ZB4" s="104"/>
      <c r="ZC4" s="104"/>
      <c r="ZD4" s="104"/>
      <c r="ZE4" s="104"/>
      <c r="ZF4" s="104"/>
      <c r="ZG4" s="104"/>
      <c r="ZH4" s="104"/>
      <c r="ZI4" s="104"/>
      <c r="ZJ4" s="104"/>
      <c r="ZK4" s="104"/>
      <c r="ZL4" s="104"/>
      <c r="ZM4" s="104"/>
      <c r="ZN4" s="104"/>
      <c r="ZO4" s="104"/>
      <c r="ZP4" s="104"/>
      <c r="ZQ4" s="104"/>
      <c r="ZR4" s="104"/>
      <c r="ZS4" s="104"/>
      <c r="ZT4" s="104"/>
      <c r="ZU4" s="104"/>
      <c r="ZV4" s="104"/>
      <c r="ZW4" s="104"/>
      <c r="ZX4" s="104"/>
      <c r="ZY4" s="104"/>
      <c r="ZZ4" s="104"/>
      <c r="AAA4" s="104"/>
      <c r="AAB4" s="104"/>
      <c r="AAC4" s="104"/>
      <c r="AAD4" s="104"/>
      <c r="AAE4" s="104"/>
      <c r="AAF4" s="104"/>
      <c r="AAG4" s="104"/>
      <c r="AAH4" s="104"/>
      <c r="AAI4" s="104"/>
      <c r="AAJ4" s="104"/>
      <c r="AAK4" s="104"/>
      <c r="AAL4" s="104"/>
      <c r="AAM4" s="104"/>
      <c r="AAN4" s="104"/>
      <c r="AAO4" s="104"/>
      <c r="AAP4" s="104"/>
      <c r="AAQ4" s="104"/>
      <c r="AAR4" s="104"/>
      <c r="AAS4" s="104"/>
      <c r="AAT4" s="104"/>
      <c r="AAU4" s="104"/>
      <c r="AAV4" s="104"/>
      <c r="AAW4" s="104"/>
      <c r="AAX4" s="104"/>
      <c r="AAY4" s="104"/>
      <c r="AAZ4" s="104"/>
      <c r="ABA4" s="104"/>
      <c r="ABB4" s="104"/>
      <c r="ABC4" s="104"/>
      <c r="ABD4" s="104"/>
      <c r="ABE4" s="104"/>
      <c r="ABF4" s="104"/>
      <c r="ABG4" s="104"/>
      <c r="ABH4" s="104"/>
      <c r="ABI4" s="104"/>
      <c r="ABJ4" s="104"/>
      <c r="ABK4" s="104"/>
      <c r="ABL4" s="104"/>
      <c r="ABM4" s="104"/>
      <c r="ABN4" s="104"/>
      <c r="ABO4" s="104"/>
      <c r="ABP4" s="104"/>
      <c r="ABQ4" s="104"/>
      <c r="ABR4" s="104"/>
      <c r="ABS4" s="104"/>
      <c r="ABT4" s="104"/>
      <c r="ABU4" s="104"/>
      <c r="ABV4" s="104"/>
      <c r="ABW4" s="104"/>
      <c r="ABX4" s="104"/>
      <c r="ABY4" s="104"/>
      <c r="ABZ4" s="104"/>
      <c r="ACA4" s="104"/>
      <c r="ACB4" s="104"/>
      <c r="ACC4" s="104"/>
      <c r="ACD4" s="104"/>
      <c r="ACE4" s="104"/>
      <c r="ACF4" s="104"/>
      <c r="ACG4" s="104"/>
      <c r="ACH4" s="104"/>
      <c r="ACI4" s="104"/>
      <c r="ACJ4" s="104"/>
      <c r="ACK4" s="104"/>
      <c r="ACL4" s="104"/>
      <c r="ACM4" s="104"/>
      <c r="ACN4" s="104"/>
      <c r="ACO4" s="104"/>
      <c r="ACP4" s="104"/>
      <c r="ACQ4" s="104"/>
      <c r="ACR4" s="104"/>
      <c r="ACS4" s="104"/>
      <c r="ACT4" s="104"/>
      <c r="ACU4" s="104"/>
      <c r="ACV4" s="104"/>
      <c r="ACW4" s="104"/>
      <c r="ACX4" s="104"/>
      <c r="ACY4" s="104"/>
      <c r="ACZ4" s="104"/>
      <c r="ADA4" s="104"/>
      <c r="ADB4" s="104"/>
      <c r="ADC4" s="104"/>
      <c r="ADD4" s="104"/>
      <c r="ADE4" s="104"/>
      <c r="ADF4" s="104"/>
      <c r="ADG4" s="104"/>
      <c r="ADH4" s="104"/>
      <c r="ADI4" s="104"/>
      <c r="ADJ4" s="104"/>
      <c r="ADK4" s="104"/>
      <c r="ADL4" s="104"/>
      <c r="ADM4" s="104"/>
      <c r="ADN4" s="104"/>
      <c r="ADO4" s="104"/>
      <c r="ADP4" s="104"/>
      <c r="ADQ4" s="104"/>
      <c r="ADR4" s="104"/>
      <c r="ADS4" s="104"/>
      <c r="ADT4" s="104"/>
      <c r="ADU4" s="104"/>
      <c r="ADV4" s="104"/>
      <c r="ADW4" s="104"/>
      <c r="ADX4" s="104"/>
      <c r="ADY4" s="104"/>
      <c r="ADZ4" s="104"/>
      <c r="AEA4" s="104"/>
      <c r="AEB4" s="104"/>
      <c r="AEC4" s="104"/>
      <c r="AED4" s="104"/>
      <c r="AEE4" s="104"/>
      <c r="AEF4" s="104"/>
      <c r="AEG4" s="104"/>
      <c r="AEH4" s="104"/>
      <c r="AEI4" s="104"/>
      <c r="AEJ4" s="104"/>
      <c r="AEK4" s="104"/>
      <c r="AEL4" s="104"/>
      <c r="AEM4" s="104"/>
      <c r="AEN4" s="104"/>
      <c r="AEO4" s="104"/>
      <c r="AEP4" s="104"/>
      <c r="AEQ4" s="104"/>
      <c r="AER4" s="104"/>
      <c r="AES4" s="104"/>
      <c r="AET4" s="104"/>
      <c r="AEU4" s="104"/>
      <c r="AEV4" s="104"/>
      <c r="AEW4" s="104"/>
      <c r="AEX4" s="104"/>
      <c r="AEY4" s="104"/>
      <c r="AEZ4" s="104"/>
      <c r="AFA4" s="104"/>
      <c r="AFB4" s="104"/>
      <c r="AFC4" s="104"/>
      <c r="AFD4" s="104"/>
      <c r="AFE4" s="104"/>
      <c r="AFF4" s="104"/>
      <c r="AFG4" s="104"/>
      <c r="AFH4" s="104"/>
      <c r="AFI4" s="104"/>
      <c r="AFJ4" s="104"/>
      <c r="AFK4" s="104"/>
      <c r="AFL4" s="104"/>
      <c r="AFM4" s="104"/>
      <c r="AFN4" s="104"/>
      <c r="AFO4" s="104"/>
      <c r="AFP4" s="104"/>
      <c r="AFQ4" s="104"/>
      <c r="AFR4" s="104"/>
      <c r="AFS4" s="104"/>
      <c r="AFT4" s="104"/>
      <c r="AFU4" s="104"/>
      <c r="AFV4" s="104"/>
      <c r="AFW4" s="104"/>
      <c r="AFX4" s="104"/>
      <c r="AFY4" s="104"/>
      <c r="AFZ4" s="104"/>
      <c r="AGA4" s="104"/>
      <c r="AGB4" s="104"/>
      <c r="AGC4" s="104"/>
      <c r="AGD4" s="104"/>
      <c r="AGE4" s="104"/>
      <c r="AGF4" s="104"/>
      <c r="AGG4" s="104"/>
      <c r="AGH4" s="104"/>
      <c r="AGI4" s="104"/>
      <c r="AGJ4" s="104"/>
      <c r="AGK4" s="104"/>
      <c r="AGL4" s="104"/>
      <c r="AGM4" s="104"/>
      <c r="AGN4" s="104"/>
      <c r="AGO4" s="104"/>
      <c r="AGP4" s="104"/>
      <c r="AGQ4" s="104"/>
      <c r="AGR4" s="104"/>
      <c r="AGS4" s="104"/>
      <c r="AGT4" s="104"/>
      <c r="AGU4" s="104"/>
      <c r="AGV4" s="104"/>
      <c r="AGW4" s="104"/>
      <c r="AGX4" s="104"/>
      <c r="AGY4" s="104"/>
      <c r="AGZ4" s="104"/>
      <c r="AHA4" s="104"/>
      <c r="AHB4" s="104"/>
      <c r="AHC4" s="104"/>
      <c r="AHD4" s="104"/>
      <c r="AHE4" s="104"/>
      <c r="AHF4" s="104"/>
      <c r="AHG4" s="104"/>
      <c r="AHH4" s="104"/>
      <c r="AHI4" s="104"/>
      <c r="AHJ4" s="104"/>
      <c r="AHK4" s="104"/>
      <c r="AHL4" s="104"/>
      <c r="AHM4" s="104"/>
      <c r="AHN4" s="104"/>
      <c r="AHO4" s="104"/>
      <c r="AHP4" s="104"/>
      <c r="AHQ4" s="104"/>
      <c r="AHR4" s="104"/>
      <c r="AHS4" s="104"/>
      <c r="AHT4" s="104"/>
      <c r="AHU4" s="104"/>
      <c r="AHV4" s="104"/>
      <c r="AHW4" s="104"/>
      <c r="AHX4" s="104"/>
      <c r="AHY4" s="104"/>
      <c r="AHZ4" s="104"/>
      <c r="AIA4" s="104"/>
      <c r="AIB4" s="104"/>
      <c r="AIC4" s="104"/>
      <c r="AID4" s="104"/>
      <c r="AIE4" s="104"/>
      <c r="AIF4" s="104"/>
      <c r="AIG4" s="104"/>
      <c r="AIH4" s="104"/>
      <c r="AII4" s="104"/>
      <c r="AIJ4" s="104"/>
      <c r="AIK4" s="104"/>
      <c r="AIL4" s="104"/>
      <c r="AIM4" s="104"/>
      <c r="AIN4" s="104"/>
      <c r="AIO4" s="104"/>
      <c r="AIP4" s="104"/>
      <c r="AIQ4" s="104"/>
      <c r="AIR4" s="104"/>
      <c r="AIS4" s="104"/>
      <c r="AIT4" s="104"/>
      <c r="AIU4" s="104"/>
      <c r="AIV4" s="104"/>
      <c r="AIW4" s="104"/>
      <c r="AIX4" s="104"/>
      <c r="AIY4" s="104"/>
      <c r="AIZ4" s="104"/>
      <c r="AJA4" s="104"/>
      <c r="AJB4" s="104"/>
      <c r="AJC4" s="104"/>
      <c r="AJD4" s="104"/>
      <c r="AJE4" s="104"/>
      <c r="AJF4" s="104"/>
      <c r="AJG4" s="104"/>
      <c r="AJH4" s="104"/>
      <c r="AJI4" s="104"/>
      <c r="AJJ4" s="104"/>
      <c r="AJK4" s="104"/>
      <c r="AJL4" s="104"/>
      <c r="AJM4" s="104"/>
      <c r="AJN4" s="104"/>
      <c r="AJO4" s="104"/>
      <c r="AJP4" s="104"/>
      <c r="AJQ4" s="104"/>
      <c r="AJR4" s="104"/>
      <c r="AJS4" s="104"/>
      <c r="AJT4" s="104"/>
      <c r="AJU4" s="104"/>
      <c r="AJV4" s="104"/>
      <c r="AJW4" s="104"/>
      <c r="AJX4" s="104"/>
      <c r="AJY4" s="104"/>
      <c r="AJZ4" s="104"/>
      <c r="AKA4" s="104"/>
      <c r="AKB4" s="104"/>
      <c r="AKC4" s="104"/>
      <c r="AKD4" s="104"/>
      <c r="AKE4" s="104"/>
      <c r="AKF4" s="104"/>
      <c r="AKG4" s="104"/>
      <c r="AKH4" s="104"/>
      <c r="AKI4" s="104"/>
      <c r="AKJ4" s="104"/>
      <c r="AKK4" s="104"/>
      <c r="AKL4" s="104"/>
      <c r="AKM4" s="104"/>
      <c r="AKN4" s="104"/>
      <c r="AKO4" s="104"/>
      <c r="AKP4" s="104"/>
      <c r="AKQ4" s="104"/>
      <c r="AKR4" s="104"/>
      <c r="AKS4" s="104"/>
      <c r="AKT4" s="104"/>
      <c r="AKU4" s="104"/>
      <c r="AKV4" s="104"/>
      <c r="AKW4" s="104"/>
      <c r="AKX4" s="104"/>
      <c r="AKY4" s="104"/>
      <c r="AKZ4" s="104"/>
      <c r="ALA4" s="104"/>
      <c r="ALB4" s="104"/>
      <c r="ALC4" s="104"/>
      <c r="ALD4" s="104"/>
      <c r="ALE4" s="104"/>
      <c r="ALF4" s="104"/>
      <c r="ALG4" s="104"/>
      <c r="ALH4" s="104"/>
      <c r="ALI4" s="104"/>
      <c r="ALJ4" s="104"/>
      <c r="ALK4" s="104"/>
      <c r="ALL4" s="104"/>
      <c r="ALM4" s="104"/>
      <c r="ALN4" s="104"/>
      <c r="ALO4" s="104"/>
      <c r="ALP4" s="104"/>
      <c r="ALQ4" s="104"/>
      <c r="ALR4" s="104"/>
      <c r="ALS4" s="104"/>
      <c r="ALT4" s="104"/>
      <c r="ALU4" s="104"/>
      <c r="ALV4" s="104"/>
      <c r="ALW4" s="104"/>
      <c r="ALX4" s="104"/>
      <c r="ALY4" s="104"/>
      <c r="ALZ4" s="104"/>
      <c r="AMA4" s="104"/>
      <c r="AMB4" s="104"/>
      <c r="AMC4" s="104"/>
      <c r="AMD4" s="104"/>
      <c r="AME4" s="104"/>
      <c r="AMF4" s="104"/>
      <c r="AMG4" s="104"/>
      <c r="AMH4" s="104"/>
      <c r="AMI4" s="104"/>
      <c r="AMJ4" s="104"/>
    </row>
    <row r="5" spans="2:1024" s="103" customFormat="1" ht="20.45" customHeight="1">
      <c r="B5" s="255" t="s">
        <v>134</v>
      </c>
      <c r="C5" s="256"/>
      <c r="D5" s="256"/>
      <c r="E5" s="257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  <c r="IX5" s="104"/>
      <c r="IY5" s="104"/>
      <c r="IZ5" s="104"/>
      <c r="JA5" s="104"/>
      <c r="JB5" s="104"/>
      <c r="JC5" s="104"/>
      <c r="JD5" s="104"/>
      <c r="JE5" s="104"/>
      <c r="JF5" s="104"/>
      <c r="JG5" s="104"/>
      <c r="JH5" s="104"/>
      <c r="JI5" s="104"/>
      <c r="JJ5" s="104"/>
      <c r="JK5" s="104"/>
      <c r="JL5" s="104"/>
      <c r="JM5" s="104"/>
      <c r="JN5" s="104"/>
      <c r="JO5" s="104"/>
      <c r="JP5" s="104"/>
      <c r="JQ5" s="104"/>
      <c r="JR5" s="104"/>
      <c r="JS5" s="104"/>
      <c r="JT5" s="104"/>
      <c r="JU5" s="104"/>
      <c r="JV5" s="104"/>
      <c r="JW5" s="104"/>
      <c r="JX5" s="104"/>
      <c r="JY5" s="104"/>
      <c r="JZ5" s="104"/>
      <c r="KA5" s="104"/>
      <c r="KB5" s="104"/>
      <c r="KC5" s="104"/>
      <c r="KD5" s="104"/>
      <c r="KE5" s="104"/>
      <c r="KF5" s="104"/>
      <c r="KG5" s="104"/>
      <c r="KH5" s="104"/>
      <c r="KI5" s="104"/>
      <c r="KJ5" s="104"/>
      <c r="KK5" s="104"/>
      <c r="KL5" s="104"/>
      <c r="KM5" s="104"/>
      <c r="KN5" s="104"/>
      <c r="KO5" s="104"/>
      <c r="KP5" s="104"/>
      <c r="KQ5" s="104"/>
      <c r="KR5" s="104"/>
      <c r="KS5" s="104"/>
      <c r="KT5" s="104"/>
      <c r="KU5" s="104"/>
      <c r="KV5" s="104"/>
      <c r="KW5" s="104"/>
      <c r="KX5" s="104"/>
      <c r="KY5" s="104"/>
      <c r="KZ5" s="104"/>
      <c r="LA5" s="104"/>
      <c r="LB5" s="104"/>
      <c r="LC5" s="104"/>
      <c r="LD5" s="104"/>
      <c r="LE5" s="104"/>
      <c r="LF5" s="104"/>
      <c r="LG5" s="104"/>
      <c r="LH5" s="104"/>
      <c r="LI5" s="104"/>
      <c r="LJ5" s="104"/>
      <c r="LK5" s="104"/>
      <c r="LL5" s="104"/>
      <c r="LM5" s="104"/>
      <c r="LN5" s="104"/>
      <c r="LO5" s="104"/>
      <c r="LP5" s="104"/>
      <c r="LQ5" s="104"/>
      <c r="LR5" s="104"/>
      <c r="LS5" s="104"/>
      <c r="LT5" s="104"/>
      <c r="LU5" s="104"/>
      <c r="LV5" s="104"/>
      <c r="LW5" s="104"/>
      <c r="LX5" s="104"/>
      <c r="LY5" s="104"/>
      <c r="LZ5" s="104"/>
      <c r="MA5" s="104"/>
      <c r="MB5" s="104"/>
      <c r="MC5" s="104"/>
      <c r="MD5" s="104"/>
      <c r="ME5" s="104"/>
      <c r="MF5" s="104"/>
      <c r="MG5" s="104"/>
      <c r="MH5" s="104"/>
      <c r="MI5" s="104"/>
      <c r="MJ5" s="104"/>
      <c r="MK5" s="104"/>
      <c r="ML5" s="104"/>
      <c r="MM5" s="104"/>
      <c r="MN5" s="104"/>
      <c r="MO5" s="104"/>
      <c r="MP5" s="104"/>
      <c r="MQ5" s="104"/>
      <c r="MR5" s="104"/>
      <c r="MS5" s="104"/>
      <c r="MT5" s="104"/>
      <c r="MU5" s="104"/>
      <c r="MV5" s="104"/>
      <c r="MW5" s="104"/>
      <c r="MX5" s="104"/>
      <c r="MY5" s="104"/>
      <c r="MZ5" s="104"/>
      <c r="NA5" s="104"/>
      <c r="NB5" s="104"/>
      <c r="NC5" s="104"/>
      <c r="ND5" s="104"/>
      <c r="NE5" s="104"/>
      <c r="NF5" s="104"/>
      <c r="NG5" s="104"/>
      <c r="NH5" s="104"/>
      <c r="NI5" s="104"/>
      <c r="NJ5" s="104"/>
      <c r="NK5" s="104"/>
      <c r="NL5" s="104"/>
      <c r="NM5" s="104"/>
      <c r="NN5" s="104"/>
      <c r="NO5" s="104"/>
      <c r="NP5" s="104"/>
      <c r="NQ5" s="104"/>
      <c r="NR5" s="104"/>
      <c r="NS5" s="104"/>
      <c r="NT5" s="104"/>
      <c r="NU5" s="104"/>
      <c r="NV5" s="104"/>
      <c r="NW5" s="104"/>
      <c r="NX5" s="104"/>
      <c r="NY5" s="104"/>
      <c r="NZ5" s="104"/>
      <c r="OA5" s="104"/>
      <c r="OB5" s="104"/>
      <c r="OC5" s="104"/>
      <c r="OD5" s="104"/>
      <c r="OE5" s="104"/>
      <c r="OF5" s="104"/>
      <c r="OG5" s="104"/>
      <c r="OH5" s="104"/>
      <c r="OI5" s="104"/>
      <c r="OJ5" s="104"/>
      <c r="OK5" s="104"/>
      <c r="OL5" s="104"/>
      <c r="OM5" s="104"/>
      <c r="ON5" s="104"/>
      <c r="OO5" s="104"/>
      <c r="OP5" s="104"/>
      <c r="OQ5" s="104"/>
      <c r="OR5" s="104"/>
      <c r="OS5" s="104"/>
      <c r="OT5" s="104"/>
      <c r="OU5" s="104"/>
      <c r="OV5" s="104"/>
      <c r="OW5" s="104"/>
      <c r="OX5" s="104"/>
      <c r="OY5" s="104"/>
      <c r="OZ5" s="104"/>
      <c r="PA5" s="104"/>
      <c r="PB5" s="104"/>
      <c r="PC5" s="104"/>
      <c r="PD5" s="104"/>
      <c r="PE5" s="104"/>
      <c r="PF5" s="104"/>
      <c r="PG5" s="104"/>
      <c r="PH5" s="104"/>
      <c r="PI5" s="104"/>
      <c r="PJ5" s="104"/>
      <c r="PK5" s="104"/>
      <c r="PL5" s="104"/>
      <c r="PM5" s="104"/>
      <c r="PN5" s="104"/>
      <c r="PO5" s="104"/>
      <c r="PP5" s="104"/>
      <c r="PQ5" s="104"/>
      <c r="PR5" s="104"/>
      <c r="PS5" s="104"/>
      <c r="PT5" s="104"/>
      <c r="PU5" s="104"/>
      <c r="PV5" s="104"/>
      <c r="PW5" s="104"/>
      <c r="PX5" s="104"/>
      <c r="PY5" s="104"/>
      <c r="PZ5" s="104"/>
      <c r="QA5" s="104"/>
      <c r="QB5" s="104"/>
      <c r="QC5" s="104"/>
      <c r="QD5" s="104"/>
      <c r="QE5" s="104"/>
      <c r="QF5" s="104"/>
      <c r="QG5" s="104"/>
      <c r="QH5" s="104"/>
      <c r="QI5" s="104"/>
      <c r="QJ5" s="104"/>
      <c r="QK5" s="104"/>
      <c r="QL5" s="104"/>
      <c r="QM5" s="104"/>
      <c r="QN5" s="104"/>
      <c r="QO5" s="104"/>
      <c r="QP5" s="104"/>
      <c r="QQ5" s="104"/>
      <c r="QR5" s="104"/>
      <c r="QS5" s="104"/>
      <c r="QT5" s="104"/>
      <c r="QU5" s="104"/>
      <c r="QV5" s="104"/>
      <c r="QW5" s="104"/>
      <c r="QX5" s="104"/>
      <c r="QY5" s="104"/>
      <c r="QZ5" s="104"/>
      <c r="RA5" s="104"/>
      <c r="RB5" s="104"/>
      <c r="RC5" s="104"/>
      <c r="RD5" s="104"/>
      <c r="RE5" s="104"/>
      <c r="RF5" s="104"/>
      <c r="RG5" s="104"/>
      <c r="RH5" s="104"/>
      <c r="RI5" s="104"/>
      <c r="RJ5" s="104"/>
      <c r="RK5" s="104"/>
      <c r="RL5" s="104"/>
      <c r="RM5" s="104"/>
      <c r="RN5" s="104"/>
      <c r="RO5" s="104"/>
      <c r="RP5" s="104"/>
      <c r="RQ5" s="104"/>
      <c r="RR5" s="104"/>
      <c r="RS5" s="104"/>
      <c r="RT5" s="104"/>
      <c r="RU5" s="104"/>
      <c r="RV5" s="104"/>
      <c r="RW5" s="104"/>
      <c r="RX5" s="104"/>
      <c r="RY5" s="104"/>
      <c r="RZ5" s="104"/>
      <c r="SA5" s="104"/>
      <c r="SB5" s="104"/>
      <c r="SC5" s="104"/>
      <c r="SD5" s="104"/>
      <c r="SE5" s="104"/>
      <c r="SF5" s="104"/>
      <c r="SG5" s="104"/>
      <c r="SH5" s="104"/>
      <c r="SI5" s="104"/>
      <c r="SJ5" s="104"/>
      <c r="SK5" s="104"/>
      <c r="SL5" s="104"/>
      <c r="SM5" s="104"/>
      <c r="SN5" s="104"/>
      <c r="SO5" s="104"/>
      <c r="SP5" s="104"/>
      <c r="SQ5" s="104"/>
      <c r="SR5" s="104"/>
      <c r="SS5" s="104"/>
      <c r="ST5" s="104"/>
      <c r="SU5" s="104"/>
      <c r="SV5" s="104"/>
      <c r="SW5" s="104"/>
      <c r="SX5" s="104"/>
      <c r="SY5" s="104"/>
      <c r="SZ5" s="104"/>
      <c r="TA5" s="104"/>
      <c r="TB5" s="104"/>
      <c r="TC5" s="104"/>
      <c r="TD5" s="104"/>
      <c r="TE5" s="104"/>
      <c r="TF5" s="104"/>
      <c r="TG5" s="104"/>
      <c r="TH5" s="104"/>
      <c r="TI5" s="104"/>
      <c r="TJ5" s="104"/>
      <c r="TK5" s="104"/>
      <c r="TL5" s="104"/>
      <c r="TM5" s="104"/>
      <c r="TN5" s="104"/>
      <c r="TO5" s="104"/>
      <c r="TP5" s="104"/>
      <c r="TQ5" s="104"/>
      <c r="TR5" s="104"/>
      <c r="TS5" s="104"/>
      <c r="TT5" s="104"/>
      <c r="TU5" s="104"/>
      <c r="TV5" s="104"/>
      <c r="TW5" s="104"/>
      <c r="TX5" s="104"/>
      <c r="TY5" s="104"/>
      <c r="TZ5" s="104"/>
      <c r="UA5" s="104"/>
      <c r="UB5" s="104"/>
      <c r="UC5" s="104"/>
      <c r="UD5" s="104"/>
      <c r="UE5" s="104"/>
      <c r="UF5" s="104"/>
      <c r="UG5" s="104"/>
      <c r="UH5" s="104"/>
      <c r="UI5" s="104"/>
      <c r="UJ5" s="104"/>
      <c r="UK5" s="104"/>
      <c r="UL5" s="104"/>
      <c r="UM5" s="104"/>
      <c r="UN5" s="104"/>
      <c r="UO5" s="104"/>
      <c r="UP5" s="104"/>
      <c r="UQ5" s="104"/>
      <c r="UR5" s="104"/>
      <c r="US5" s="104"/>
      <c r="UT5" s="104"/>
      <c r="UU5" s="104"/>
      <c r="UV5" s="104"/>
      <c r="UW5" s="104"/>
      <c r="UX5" s="104"/>
      <c r="UY5" s="104"/>
      <c r="UZ5" s="104"/>
      <c r="VA5" s="104"/>
      <c r="VB5" s="104"/>
      <c r="VC5" s="104"/>
      <c r="VD5" s="104"/>
      <c r="VE5" s="104"/>
      <c r="VF5" s="104"/>
      <c r="VG5" s="104"/>
      <c r="VH5" s="104"/>
      <c r="VI5" s="104"/>
      <c r="VJ5" s="104"/>
      <c r="VK5" s="104"/>
      <c r="VL5" s="104"/>
      <c r="VM5" s="104"/>
      <c r="VN5" s="104"/>
      <c r="VO5" s="104"/>
      <c r="VP5" s="104"/>
      <c r="VQ5" s="104"/>
      <c r="VR5" s="104"/>
      <c r="VS5" s="104"/>
      <c r="VT5" s="104"/>
      <c r="VU5" s="104"/>
      <c r="VV5" s="104"/>
      <c r="VW5" s="104"/>
      <c r="VX5" s="104"/>
      <c r="VY5" s="104"/>
      <c r="VZ5" s="104"/>
      <c r="WA5" s="104"/>
      <c r="WB5" s="104"/>
      <c r="WC5" s="104"/>
      <c r="WD5" s="104"/>
      <c r="WE5" s="104"/>
      <c r="WF5" s="104"/>
      <c r="WG5" s="104"/>
      <c r="WH5" s="104"/>
      <c r="WI5" s="104"/>
      <c r="WJ5" s="104"/>
      <c r="WK5" s="104"/>
      <c r="WL5" s="104"/>
      <c r="WM5" s="104"/>
      <c r="WN5" s="104"/>
      <c r="WO5" s="104"/>
      <c r="WP5" s="104"/>
      <c r="WQ5" s="104"/>
      <c r="WR5" s="104"/>
      <c r="WS5" s="104"/>
      <c r="WT5" s="104"/>
      <c r="WU5" s="104"/>
      <c r="WV5" s="104"/>
      <c r="WW5" s="104"/>
      <c r="WX5" s="104"/>
      <c r="WY5" s="104"/>
      <c r="WZ5" s="104"/>
      <c r="XA5" s="104"/>
      <c r="XB5" s="104"/>
      <c r="XC5" s="104"/>
      <c r="XD5" s="104"/>
      <c r="XE5" s="104"/>
      <c r="XF5" s="104"/>
      <c r="XG5" s="104"/>
      <c r="XH5" s="104"/>
      <c r="XI5" s="104"/>
      <c r="XJ5" s="104"/>
      <c r="XK5" s="104"/>
      <c r="XL5" s="104"/>
      <c r="XM5" s="104"/>
      <c r="XN5" s="104"/>
      <c r="XO5" s="104"/>
      <c r="XP5" s="104"/>
      <c r="XQ5" s="104"/>
      <c r="XR5" s="104"/>
      <c r="XS5" s="104"/>
      <c r="XT5" s="104"/>
      <c r="XU5" s="104"/>
      <c r="XV5" s="104"/>
      <c r="XW5" s="104"/>
      <c r="XX5" s="104"/>
      <c r="XY5" s="104"/>
      <c r="XZ5" s="104"/>
      <c r="YA5" s="104"/>
      <c r="YB5" s="104"/>
      <c r="YC5" s="104"/>
      <c r="YD5" s="104"/>
      <c r="YE5" s="104"/>
      <c r="YF5" s="104"/>
      <c r="YG5" s="104"/>
      <c r="YH5" s="104"/>
      <c r="YI5" s="104"/>
      <c r="YJ5" s="104"/>
      <c r="YK5" s="104"/>
      <c r="YL5" s="104"/>
      <c r="YM5" s="104"/>
      <c r="YN5" s="104"/>
      <c r="YO5" s="104"/>
      <c r="YP5" s="104"/>
      <c r="YQ5" s="104"/>
      <c r="YR5" s="104"/>
      <c r="YS5" s="104"/>
      <c r="YT5" s="104"/>
      <c r="YU5" s="104"/>
      <c r="YV5" s="104"/>
      <c r="YW5" s="104"/>
      <c r="YX5" s="104"/>
      <c r="YY5" s="104"/>
      <c r="YZ5" s="104"/>
      <c r="ZA5" s="104"/>
      <c r="ZB5" s="104"/>
      <c r="ZC5" s="104"/>
      <c r="ZD5" s="104"/>
      <c r="ZE5" s="104"/>
      <c r="ZF5" s="104"/>
      <c r="ZG5" s="104"/>
      <c r="ZH5" s="104"/>
      <c r="ZI5" s="104"/>
      <c r="ZJ5" s="104"/>
      <c r="ZK5" s="104"/>
      <c r="ZL5" s="104"/>
      <c r="ZM5" s="104"/>
      <c r="ZN5" s="104"/>
      <c r="ZO5" s="104"/>
      <c r="ZP5" s="104"/>
      <c r="ZQ5" s="104"/>
      <c r="ZR5" s="104"/>
      <c r="ZS5" s="104"/>
      <c r="ZT5" s="104"/>
      <c r="ZU5" s="104"/>
      <c r="ZV5" s="104"/>
      <c r="ZW5" s="104"/>
      <c r="ZX5" s="104"/>
      <c r="ZY5" s="104"/>
      <c r="ZZ5" s="104"/>
      <c r="AAA5" s="104"/>
      <c r="AAB5" s="104"/>
      <c r="AAC5" s="104"/>
      <c r="AAD5" s="104"/>
      <c r="AAE5" s="104"/>
      <c r="AAF5" s="104"/>
      <c r="AAG5" s="104"/>
      <c r="AAH5" s="104"/>
      <c r="AAI5" s="104"/>
      <c r="AAJ5" s="104"/>
      <c r="AAK5" s="104"/>
      <c r="AAL5" s="104"/>
      <c r="AAM5" s="104"/>
      <c r="AAN5" s="104"/>
      <c r="AAO5" s="104"/>
      <c r="AAP5" s="104"/>
      <c r="AAQ5" s="104"/>
      <c r="AAR5" s="104"/>
      <c r="AAS5" s="104"/>
      <c r="AAT5" s="104"/>
      <c r="AAU5" s="104"/>
      <c r="AAV5" s="104"/>
      <c r="AAW5" s="104"/>
      <c r="AAX5" s="104"/>
      <c r="AAY5" s="104"/>
      <c r="AAZ5" s="104"/>
      <c r="ABA5" s="104"/>
      <c r="ABB5" s="104"/>
      <c r="ABC5" s="104"/>
      <c r="ABD5" s="104"/>
      <c r="ABE5" s="104"/>
      <c r="ABF5" s="104"/>
      <c r="ABG5" s="104"/>
      <c r="ABH5" s="104"/>
      <c r="ABI5" s="104"/>
      <c r="ABJ5" s="104"/>
      <c r="ABK5" s="104"/>
      <c r="ABL5" s="104"/>
      <c r="ABM5" s="104"/>
      <c r="ABN5" s="104"/>
      <c r="ABO5" s="104"/>
      <c r="ABP5" s="104"/>
      <c r="ABQ5" s="104"/>
      <c r="ABR5" s="104"/>
      <c r="ABS5" s="104"/>
      <c r="ABT5" s="104"/>
      <c r="ABU5" s="104"/>
      <c r="ABV5" s="104"/>
      <c r="ABW5" s="104"/>
      <c r="ABX5" s="104"/>
      <c r="ABY5" s="104"/>
      <c r="ABZ5" s="104"/>
      <c r="ACA5" s="104"/>
      <c r="ACB5" s="104"/>
      <c r="ACC5" s="104"/>
      <c r="ACD5" s="104"/>
      <c r="ACE5" s="104"/>
      <c r="ACF5" s="104"/>
      <c r="ACG5" s="104"/>
      <c r="ACH5" s="104"/>
      <c r="ACI5" s="104"/>
      <c r="ACJ5" s="104"/>
      <c r="ACK5" s="104"/>
      <c r="ACL5" s="104"/>
      <c r="ACM5" s="104"/>
      <c r="ACN5" s="104"/>
      <c r="ACO5" s="104"/>
      <c r="ACP5" s="104"/>
      <c r="ACQ5" s="104"/>
      <c r="ACR5" s="104"/>
      <c r="ACS5" s="104"/>
      <c r="ACT5" s="104"/>
      <c r="ACU5" s="104"/>
      <c r="ACV5" s="104"/>
      <c r="ACW5" s="104"/>
      <c r="ACX5" s="104"/>
      <c r="ACY5" s="104"/>
      <c r="ACZ5" s="104"/>
      <c r="ADA5" s="104"/>
      <c r="ADB5" s="104"/>
      <c r="ADC5" s="104"/>
      <c r="ADD5" s="104"/>
      <c r="ADE5" s="104"/>
      <c r="ADF5" s="104"/>
      <c r="ADG5" s="104"/>
      <c r="ADH5" s="104"/>
      <c r="ADI5" s="104"/>
      <c r="ADJ5" s="104"/>
      <c r="ADK5" s="104"/>
      <c r="ADL5" s="104"/>
      <c r="ADM5" s="104"/>
      <c r="ADN5" s="104"/>
      <c r="ADO5" s="104"/>
      <c r="ADP5" s="104"/>
      <c r="ADQ5" s="104"/>
      <c r="ADR5" s="104"/>
      <c r="ADS5" s="104"/>
      <c r="ADT5" s="104"/>
      <c r="ADU5" s="104"/>
      <c r="ADV5" s="104"/>
      <c r="ADW5" s="104"/>
      <c r="ADX5" s="104"/>
      <c r="ADY5" s="104"/>
      <c r="ADZ5" s="104"/>
      <c r="AEA5" s="104"/>
      <c r="AEB5" s="104"/>
      <c r="AEC5" s="104"/>
      <c r="AED5" s="104"/>
      <c r="AEE5" s="104"/>
      <c r="AEF5" s="104"/>
      <c r="AEG5" s="104"/>
      <c r="AEH5" s="104"/>
      <c r="AEI5" s="104"/>
      <c r="AEJ5" s="104"/>
      <c r="AEK5" s="104"/>
      <c r="AEL5" s="104"/>
      <c r="AEM5" s="104"/>
      <c r="AEN5" s="104"/>
      <c r="AEO5" s="104"/>
      <c r="AEP5" s="104"/>
      <c r="AEQ5" s="104"/>
      <c r="AER5" s="104"/>
      <c r="AES5" s="104"/>
      <c r="AET5" s="104"/>
      <c r="AEU5" s="104"/>
      <c r="AEV5" s="104"/>
      <c r="AEW5" s="104"/>
      <c r="AEX5" s="104"/>
      <c r="AEY5" s="104"/>
      <c r="AEZ5" s="104"/>
      <c r="AFA5" s="104"/>
      <c r="AFB5" s="104"/>
      <c r="AFC5" s="104"/>
      <c r="AFD5" s="104"/>
      <c r="AFE5" s="104"/>
      <c r="AFF5" s="104"/>
      <c r="AFG5" s="104"/>
      <c r="AFH5" s="104"/>
      <c r="AFI5" s="104"/>
      <c r="AFJ5" s="104"/>
      <c r="AFK5" s="104"/>
      <c r="AFL5" s="104"/>
      <c r="AFM5" s="104"/>
      <c r="AFN5" s="104"/>
      <c r="AFO5" s="104"/>
      <c r="AFP5" s="104"/>
      <c r="AFQ5" s="104"/>
      <c r="AFR5" s="104"/>
      <c r="AFS5" s="104"/>
      <c r="AFT5" s="104"/>
      <c r="AFU5" s="104"/>
      <c r="AFV5" s="104"/>
      <c r="AFW5" s="104"/>
      <c r="AFX5" s="104"/>
      <c r="AFY5" s="104"/>
      <c r="AFZ5" s="104"/>
      <c r="AGA5" s="104"/>
      <c r="AGB5" s="104"/>
      <c r="AGC5" s="104"/>
      <c r="AGD5" s="104"/>
      <c r="AGE5" s="104"/>
      <c r="AGF5" s="104"/>
      <c r="AGG5" s="104"/>
      <c r="AGH5" s="104"/>
      <c r="AGI5" s="104"/>
      <c r="AGJ5" s="104"/>
      <c r="AGK5" s="104"/>
      <c r="AGL5" s="104"/>
      <c r="AGM5" s="104"/>
      <c r="AGN5" s="104"/>
      <c r="AGO5" s="104"/>
      <c r="AGP5" s="104"/>
      <c r="AGQ5" s="104"/>
      <c r="AGR5" s="104"/>
      <c r="AGS5" s="104"/>
      <c r="AGT5" s="104"/>
      <c r="AGU5" s="104"/>
      <c r="AGV5" s="104"/>
      <c r="AGW5" s="104"/>
      <c r="AGX5" s="104"/>
      <c r="AGY5" s="104"/>
      <c r="AGZ5" s="104"/>
      <c r="AHA5" s="104"/>
      <c r="AHB5" s="104"/>
      <c r="AHC5" s="104"/>
      <c r="AHD5" s="104"/>
      <c r="AHE5" s="104"/>
      <c r="AHF5" s="104"/>
      <c r="AHG5" s="104"/>
      <c r="AHH5" s="104"/>
      <c r="AHI5" s="104"/>
      <c r="AHJ5" s="104"/>
      <c r="AHK5" s="104"/>
      <c r="AHL5" s="104"/>
      <c r="AHM5" s="104"/>
      <c r="AHN5" s="104"/>
      <c r="AHO5" s="104"/>
      <c r="AHP5" s="104"/>
      <c r="AHQ5" s="104"/>
      <c r="AHR5" s="104"/>
      <c r="AHS5" s="104"/>
      <c r="AHT5" s="104"/>
      <c r="AHU5" s="104"/>
      <c r="AHV5" s="104"/>
      <c r="AHW5" s="104"/>
      <c r="AHX5" s="104"/>
      <c r="AHY5" s="104"/>
      <c r="AHZ5" s="104"/>
      <c r="AIA5" s="104"/>
      <c r="AIB5" s="104"/>
      <c r="AIC5" s="104"/>
      <c r="AID5" s="104"/>
      <c r="AIE5" s="104"/>
      <c r="AIF5" s="104"/>
      <c r="AIG5" s="104"/>
      <c r="AIH5" s="104"/>
      <c r="AII5" s="104"/>
      <c r="AIJ5" s="104"/>
      <c r="AIK5" s="104"/>
      <c r="AIL5" s="104"/>
      <c r="AIM5" s="104"/>
      <c r="AIN5" s="104"/>
      <c r="AIO5" s="104"/>
      <c r="AIP5" s="104"/>
      <c r="AIQ5" s="104"/>
      <c r="AIR5" s="104"/>
      <c r="AIS5" s="104"/>
      <c r="AIT5" s="104"/>
      <c r="AIU5" s="104"/>
      <c r="AIV5" s="104"/>
      <c r="AIW5" s="104"/>
      <c r="AIX5" s="104"/>
      <c r="AIY5" s="104"/>
      <c r="AIZ5" s="104"/>
      <c r="AJA5" s="104"/>
      <c r="AJB5" s="104"/>
      <c r="AJC5" s="104"/>
      <c r="AJD5" s="104"/>
      <c r="AJE5" s="104"/>
      <c r="AJF5" s="104"/>
      <c r="AJG5" s="104"/>
      <c r="AJH5" s="104"/>
      <c r="AJI5" s="104"/>
      <c r="AJJ5" s="104"/>
      <c r="AJK5" s="104"/>
      <c r="AJL5" s="104"/>
      <c r="AJM5" s="104"/>
      <c r="AJN5" s="104"/>
      <c r="AJO5" s="104"/>
      <c r="AJP5" s="104"/>
      <c r="AJQ5" s="104"/>
      <c r="AJR5" s="104"/>
      <c r="AJS5" s="104"/>
      <c r="AJT5" s="104"/>
      <c r="AJU5" s="104"/>
      <c r="AJV5" s="104"/>
      <c r="AJW5" s="104"/>
      <c r="AJX5" s="104"/>
      <c r="AJY5" s="104"/>
      <c r="AJZ5" s="104"/>
      <c r="AKA5" s="104"/>
      <c r="AKB5" s="104"/>
      <c r="AKC5" s="104"/>
      <c r="AKD5" s="104"/>
      <c r="AKE5" s="104"/>
      <c r="AKF5" s="104"/>
      <c r="AKG5" s="104"/>
      <c r="AKH5" s="104"/>
      <c r="AKI5" s="104"/>
      <c r="AKJ5" s="104"/>
      <c r="AKK5" s="104"/>
      <c r="AKL5" s="104"/>
      <c r="AKM5" s="104"/>
      <c r="AKN5" s="104"/>
      <c r="AKO5" s="104"/>
      <c r="AKP5" s="104"/>
      <c r="AKQ5" s="104"/>
      <c r="AKR5" s="104"/>
      <c r="AKS5" s="104"/>
      <c r="AKT5" s="104"/>
      <c r="AKU5" s="104"/>
      <c r="AKV5" s="104"/>
      <c r="AKW5" s="104"/>
      <c r="AKX5" s="104"/>
      <c r="AKY5" s="104"/>
      <c r="AKZ5" s="104"/>
      <c r="ALA5" s="104"/>
      <c r="ALB5" s="104"/>
      <c r="ALC5" s="104"/>
      <c r="ALD5" s="104"/>
      <c r="ALE5" s="104"/>
      <c r="ALF5" s="104"/>
      <c r="ALG5" s="104"/>
      <c r="ALH5" s="104"/>
      <c r="ALI5" s="104"/>
      <c r="ALJ5" s="104"/>
      <c r="ALK5" s="104"/>
      <c r="ALL5" s="104"/>
      <c r="ALM5" s="104"/>
      <c r="ALN5" s="104"/>
      <c r="ALO5" s="104"/>
      <c r="ALP5" s="104"/>
      <c r="ALQ5" s="104"/>
      <c r="ALR5" s="104"/>
      <c r="ALS5" s="104"/>
      <c r="ALT5" s="104"/>
      <c r="ALU5" s="104"/>
      <c r="ALV5" s="104"/>
      <c r="ALW5" s="104"/>
      <c r="ALX5" s="104"/>
      <c r="ALY5" s="104"/>
      <c r="ALZ5" s="104"/>
      <c r="AMA5" s="104"/>
      <c r="AMB5" s="104"/>
      <c r="AMC5" s="104"/>
      <c r="AMD5" s="104"/>
      <c r="AME5" s="104"/>
      <c r="AMF5" s="104"/>
      <c r="AMG5" s="104"/>
      <c r="AMH5" s="104"/>
      <c r="AMI5" s="104"/>
      <c r="AMJ5" s="104"/>
    </row>
    <row r="6" spans="2:1024" s="103" customFormat="1" ht="15">
      <c r="B6" s="105">
        <v>1</v>
      </c>
      <c r="C6" s="106" t="s">
        <v>135</v>
      </c>
      <c r="D6" s="106"/>
      <c r="E6" s="107"/>
      <c r="F6" s="104" t="s">
        <v>136</v>
      </c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  <c r="IX6" s="104"/>
      <c r="IY6" s="104"/>
      <c r="IZ6" s="104"/>
      <c r="JA6" s="104"/>
      <c r="JB6" s="104"/>
      <c r="JC6" s="104"/>
      <c r="JD6" s="104"/>
      <c r="JE6" s="104"/>
      <c r="JF6" s="104"/>
      <c r="JG6" s="104"/>
      <c r="JH6" s="104"/>
      <c r="JI6" s="104"/>
      <c r="JJ6" s="104"/>
      <c r="JK6" s="104"/>
      <c r="JL6" s="104"/>
      <c r="JM6" s="104"/>
      <c r="JN6" s="104"/>
      <c r="JO6" s="104"/>
      <c r="JP6" s="104"/>
      <c r="JQ6" s="104"/>
      <c r="JR6" s="104"/>
      <c r="JS6" s="104"/>
      <c r="JT6" s="104"/>
      <c r="JU6" s="104"/>
      <c r="JV6" s="104"/>
      <c r="JW6" s="104"/>
      <c r="JX6" s="104"/>
      <c r="JY6" s="104"/>
      <c r="JZ6" s="104"/>
      <c r="KA6" s="104"/>
      <c r="KB6" s="104"/>
      <c r="KC6" s="104"/>
      <c r="KD6" s="104"/>
      <c r="KE6" s="104"/>
      <c r="KF6" s="104"/>
      <c r="KG6" s="104"/>
      <c r="KH6" s="104"/>
      <c r="KI6" s="104"/>
      <c r="KJ6" s="104"/>
      <c r="KK6" s="104"/>
      <c r="KL6" s="104"/>
      <c r="KM6" s="104"/>
      <c r="KN6" s="104"/>
      <c r="KO6" s="104"/>
      <c r="KP6" s="104"/>
      <c r="KQ6" s="104"/>
      <c r="KR6" s="104"/>
      <c r="KS6" s="104"/>
      <c r="KT6" s="104"/>
      <c r="KU6" s="104"/>
      <c r="KV6" s="104"/>
      <c r="KW6" s="104"/>
      <c r="KX6" s="104"/>
      <c r="KY6" s="104"/>
      <c r="KZ6" s="104"/>
      <c r="LA6" s="104"/>
      <c r="LB6" s="104"/>
      <c r="LC6" s="104"/>
      <c r="LD6" s="104"/>
      <c r="LE6" s="104"/>
      <c r="LF6" s="104"/>
      <c r="LG6" s="104"/>
      <c r="LH6" s="104"/>
      <c r="LI6" s="104"/>
      <c r="LJ6" s="104"/>
      <c r="LK6" s="104"/>
      <c r="LL6" s="104"/>
      <c r="LM6" s="104"/>
      <c r="LN6" s="104"/>
      <c r="LO6" s="104"/>
      <c r="LP6" s="104"/>
      <c r="LQ6" s="104"/>
      <c r="LR6" s="104"/>
      <c r="LS6" s="104"/>
      <c r="LT6" s="104"/>
      <c r="LU6" s="104"/>
      <c r="LV6" s="104"/>
      <c r="LW6" s="104"/>
      <c r="LX6" s="104"/>
      <c r="LY6" s="104"/>
      <c r="LZ6" s="104"/>
      <c r="MA6" s="104"/>
      <c r="MB6" s="104"/>
      <c r="MC6" s="104"/>
      <c r="MD6" s="104"/>
      <c r="ME6" s="104"/>
      <c r="MF6" s="104"/>
      <c r="MG6" s="104"/>
      <c r="MH6" s="104"/>
      <c r="MI6" s="104"/>
      <c r="MJ6" s="104"/>
      <c r="MK6" s="104"/>
      <c r="ML6" s="104"/>
      <c r="MM6" s="104"/>
      <c r="MN6" s="104"/>
      <c r="MO6" s="104"/>
      <c r="MP6" s="104"/>
      <c r="MQ6" s="104"/>
      <c r="MR6" s="104"/>
      <c r="MS6" s="104"/>
      <c r="MT6" s="104"/>
      <c r="MU6" s="104"/>
      <c r="MV6" s="104"/>
      <c r="MW6" s="104"/>
      <c r="MX6" s="104"/>
      <c r="MY6" s="104"/>
      <c r="MZ6" s="104"/>
      <c r="NA6" s="104"/>
      <c r="NB6" s="104"/>
      <c r="NC6" s="104"/>
      <c r="ND6" s="104"/>
      <c r="NE6" s="104"/>
      <c r="NF6" s="104"/>
      <c r="NG6" s="104"/>
      <c r="NH6" s="104"/>
      <c r="NI6" s="104"/>
      <c r="NJ6" s="104"/>
      <c r="NK6" s="104"/>
      <c r="NL6" s="104"/>
      <c r="NM6" s="104"/>
      <c r="NN6" s="104"/>
      <c r="NO6" s="104"/>
      <c r="NP6" s="104"/>
      <c r="NQ6" s="104"/>
      <c r="NR6" s="104"/>
      <c r="NS6" s="104"/>
      <c r="NT6" s="104"/>
      <c r="NU6" s="104"/>
      <c r="NV6" s="104"/>
      <c r="NW6" s="104"/>
      <c r="NX6" s="104"/>
      <c r="NY6" s="104"/>
      <c r="NZ6" s="104"/>
      <c r="OA6" s="104"/>
      <c r="OB6" s="104"/>
      <c r="OC6" s="104"/>
      <c r="OD6" s="104"/>
      <c r="OE6" s="104"/>
      <c r="OF6" s="104"/>
      <c r="OG6" s="104"/>
      <c r="OH6" s="104"/>
      <c r="OI6" s="104"/>
      <c r="OJ6" s="104"/>
      <c r="OK6" s="104"/>
      <c r="OL6" s="104"/>
      <c r="OM6" s="104"/>
      <c r="ON6" s="104"/>
      <c r="OO6" s="104"/>
      <c r="OP6" s="104"/>
      <c r="OQ6" s="104"/>
      <c r="OR6" s="104"/>
      <c r="OS6" s="104"/>
      <c r="OT6" s="104"/>
      <c r="OU6" s="104"/>
      <c r="OV6" s="104"/>
      <c r="OW6" s="104"/>
      <c r="OX6" s="104"/>
      <c r="OY6" s="104"/>
      <c r="OZ6" s="104"/>
      <c r="PA6" s="104"/>
      <c r="PB6" s="104"/>
      <c r="PC6" s="104"/>
      <c r="PD6" s="104"/>
      <c r="PE6" s="104"/>
      <c r="PF6" s="104"/>
      <c r="PG6" s="104"/>
      <c r="PH6" s="104"/>
      <c r="PI6" s="104"/>
      <c r="PJ6" s="104"/>
      <c r="PK6" s="104"/>
      <c r="PL6" s="104"/>
      <c r="PM6" s="104"/>
      <c r="PN6" s="104"/>
      <c r="PO6" s="104"/>
      <c r="PP6" s="104"/>
      <c r="PQ6" s="104"/>
      <c r="PR6" s="104"/>
      <c r="PS6" s="104"/>
      <c r="PT6" s="104"/>
      <c r="PU6" s="104"/>
      <c r="PV6" s="104"/>
      <c r="PW6" s="104"/>
      <c r="PX6" s="104"/>
      <c r="PY6" s="104"/>
      <c r="PZ6" s="104"/>
      <c r="QA6" s="104"/>
      <c r="QB6" s="104"/>
      <c r="QC6" s="104"/>
      <c r="QD6" s="104"/>
      <c r="QE6" s="104"/>
      <c r="QF6" s="104"/>
      <c r="QG6" s="104"/>
      <c r="QH6" s="104"/>
      <c r="QI6" s="104"/>
      <c r="QJ6" s="104"/>
      <c r="QK6" s="104"/>
      <c r="QL6" s="104"/>
      <c r="QM6" s="104"/>
      <c r="QN6" s="104"/>
      <c r="QO6" s="104"/>
      <c r="QP6" s="104"/>
      <c r="QQ6" s="104"/>
      <c r="QR6" s="104"/>
      <c r="QS6" s="104"/>
      <c r="QT6" s="104"/>
      <c r="QU6" s="104"/>
      <c r="QV6" s="104"/>
      <c r="QW6" s="104"/>
      <c r="QX6" s="104"/>
      <c r="QY6" s="104"/>
      <c r="QZ6" s="104"/>
      <c r="RA6" s="104"/>
      <c r="RB6" s="104"/>
      <c r="RC6" s="104"/>
      <c r="RD6" s="104"/>
      <c r="RE6" s="104"/>
      <c r="RF6" s="104"/>
      <c r="RG6" s="104"/>
      <c r="RH6" s="104"/>
      <c r="RI6" s="104"/>
      <c r="RJ6" s="104"/>
      <c r="RK6" s="104"/>
      <c r="RL6" s="104"/>
      <c r="RM6" s="104"/>
      <c r="RN6" s="104"/>
      <c r="RO6" s="104"/>
      <c r="RP6" s="104"/>
      <c r="RQ6" s="104"/>
      <c r="RR6" s="104"/>
      <c r="RS6" s="104"/>
      <c r="RT6" s="104"/>
      <c r="RU6" s="104"/>
      <c r="RV6" s="104"/>
      <c r="RW6" s="104"/>
      <c r="RX6" s="104"/>
      <c r="RY6" s="104"/>
      <c r="RZ6" s="104"/>
      <c r="SA6" s="104"/>
      <c r="SB6" s="104"/>
      <c r="SC6" s="104"/>
      <c r="SD6" s="104"/>
      <c r="SE6" s="104"/>
      <c r="SF6" s="104"/>
      <c r="SG6" s="104"/>
      <c r="SH6" s="104"/>
      <c r="SI6" s="104"/>
      <c r="SJ6" s="104"/>
      <c r="SK6" s="104"/>
      <c r="SL6" s="104"/>
      <c r="SM6" s="104"/>
      <c r="SN6" s="104"/>
      <c r="SO6" s="104"/>
      <c r="SP6" s="104"/>
      <c r="SQ6" s="104"/>
      <c r="SR6" s="104"/>
      <c r="SS6" s="104"/>
      <c r="ST6" s="104"/>
      <c r="SU6" s="104"/>
      <c r="SV6" s="104"/>
      <c r="SW6" s="104"/>
      <c r="SX6" s="104"/>
      <c r="SY6" s="104"/>
      <c r="SZ6" s="104"/>
      <c r="TA6" s="104"/>
      <c r="TB6" s="104"/>
      <c r="TC6" s="104"/>
      <c r="TD6" s="104"/>
      <c r="TE6" s="104"/>
      <c r="TF6" s="104"/>
      <c r="TG6" s="104"/>
      <c r="TH6" s="104"/>
      <c r="TI6" s="104"/>
      <c r="TJ6" s="104"/>
      <c r="TK6" s="104"/>
      <c r="TL6" s="104"/>
      <c r="TM6" s="104"/>
      <c r="TN6" s="104"/>
      <c r="TO6" s="104"/>
      <c r="TP6" s="104"/>
      <c r="TQ6" s="104"/>
      <c r="TR6" s="104"/>
      <c r="TS6" s="104"/>
      <c r="TT6" s="104"/>
      <c r="TU6" s="104"/>
      <c r="TV6" s="104"/>
      <c r="TW6" s="104"/>
      <c r="TX6" s="104"/>
      <c r="TY6" s="104"/>
      <c r="TZ6" s="104"/>
      <c r="UA6" s="104"/>
      <c r="UB6" s="104"/>
      <c r="UC6" s="104"/>
      <c r="UD6" s="104"/>
      <c r="UE6" s="104"/>
      <c r="UF6" s="104"/>
      <c r="UG6" s="104"/>
      <c r="UH6" s="104"/>
      <c r="UI6" s="104"/>
      <c r="UJ6" s="104"/>
      <c r="UK6" s="104"/>
      <c r="UL6" s="104"/>
      <c r="UM6" s="104"/>
      <c r="UN6" s="104"/>
      <c r="UO6" s="104"/>
      <c r="UP6" s="104"/>
      <c r="UQ6" s="104"/>
      <c r="UR6" s="104"/>
      <c r="US6" s="104"/>
      <c r="UT6" s="104"/>
      <c r="UU6" s="104"/>
      <c r="UV6" s="104"/>
      <c r="UW6" s="104"/>
      <c r="UX6" s="104"/>
      <c r="UY6" s="104"/>
      <c r="UZ6" s="104"/>
      <c r="VA6" s="104"/>
      <c r="VB6" s="104"/>
      <c r="VC6" s="104"/>
      <c r="VD6" s="104"/>
      <c r="VE6" s="104"/>
      <c r="VF6" s="104"/>
      <c r="VG6" s="104"/>
      <c r="VH6" s="104"/>
      <c r="VI6" s="104"/>
      <c r="VJ6" s="104"/>
      <c r="VK6" s="104"/>
      <c r="VL6" s="104"/>
      <c r="VM6" s="104"/>
      <c r="VN6" s="104"/>
      <c r="VO6" s="104"/>
      <c r="VP6" s="104"/>
      <c r="VQ6" s="104"/>
      <c r="VR6" s="104"/>
      <c r="VS6" s="104"/>
      <c r="VT6" s="104"/>
      <c r="VU6" s="104"/>
      <c r="VV6" s="104"/>
      <c r="VW6" s="104"/>
      <c r="VX6" s="104"/>
      <c r="VY6" s="104"/>
      <c r="VZ6" s="104"/>
      <c r="WA6" s="104"/>
      <c r="WB6" s="104"/>
      <c r="WC6" s="104"/>
      <c r="WD6" s="104"/>
      <c r="WE6" s="104"/>
      <c r="WF6" s="104"/>
      <c r="WG6" s="104"/>
      <c r="WH6" s="104"/>
      <c r="WI6" s="104"/>
      <c r="WJ6" s="104"/>
      <c r="WK6" s="104"/>
      <c r="WL6" s="104"/>
      <c r="WM6" s="104"/>
      <c r="WN6" s="104"/>
      <c r="WO6" s="104"/>
      <c r="WP6" s="104"/>
      <c r="WQ6" s="104"/>
      <c r="WR6" s="104"/>
      <c r="WS6" s="104"/>
      <c r="WT6" s="104"/>
      <c r="WU6" s="104"/>
      <c r="WV6" s="104"/>
      <c r="WW6" s="104"/>
      <c r="WX6" s="104"/>
      <c r="WY6" s="104"/>
      <c r="WZ6" s="104"/>
      <c r="XA6" s="104"/>
      <c r="XB6" s="104"/>
      <c r="XC6" s="104"/>
      <c r="XD6" s="104"/>
      <c r="XE6" s="104"/>
      <c r="XF6" s="104"/>
      <c r="XG6" s="104"/>
      <c r="XH6" s="104"/>
      <c r="XI6" s="104"/>
      <c r="XJ6" s="104"/>
      <c r="XK6" s="104"/>
      <c r="XL6" s="104"/>
      <c r="XM6" s="104"/>
      <c r="XN6" s="104"/>
      <c r="XO6" s="104"/>
      <c r="XP6" s="104"/>
      <c r="XQ6" s="104"/>
      <c r="XR6" s="104"/>
      <c r="XS6" s="104"/>
      <c r="XT6" s="104"/>
      <c r="XU6" s="104"/>
      <c r="XV6" s="104"/>
      <c r="XW6" s="104"/>
      <c r="XX6" s="104"/>
      <c r="XY6" s="104"/>
      <c r="XZ6" s="104"/>
      <c r="YA6" s="104"/>
      <c r="YB6" s="104"/>
      <c r="YC6" s="104"/>
      <c r="YD6" s="104"/>
      <c r="YE6" s="104"/>
      <c r="YF6" s="104"/>
      <c r="YG6" s="104"/>
      <c r="YH6" s="104"/>
      <c r="YI6" s="104"/>
      <c r="YJ6" s="104"/>
      <c r="YK6" s="104"/>
      <c r="YL6" s="104"/>
      <c r="YM6" s="104"/>
      <c r="YN6" s="104"/>
      <c r="YO6" s="104"/>
      <c r="YP6" s="104"/>
      <c r="YQ6" s="104"/>
      <c r="YR6" s="104"/>
      <c r="YS6" s="104"/>
      <c r="YT6" s="104"/>
      <c r="YU6" s="104"/>
      <c r="YV6" s="104"/>
      <c r="YW6" s="104"/>
      <c r="YX6" s="104"/>
      <c r="YY6" s="104"/>
      <c r="YZ6" s="104"/>
      <c r="ZA6" s="104"/>
      <c r="ZB6" s="104"/>
      <c r="ZC6" s="104"/>
      <c r="ZD6" s="104"/>
      <c r="ZE6" s="104"/>
      <c r="ZF6" s="104"/>
      <c r="ZG6" s="104"/>
      <c r="ZH6" s="104"/>
      <c r="ZI6" s="104"/>
      <c r="ZJ6" s="104"/>
      <c r="ZK6" s="104"/>
      <c r="ZL6" s="104"/>
      <c r="ZM6" s="104"/>
      <c r="ZN6" s="104"/>
      <c r="ZO6" s="104"/>
      <c r="ZP6" s="104"/>
      <c r="ZQ6" s="104"/>
      <c r="ZR6" s="104"/>
      <c r="ZS6" s="104"/>
      <c r="ZT6" s="104"/>
      <c r="ZU6" s="104"/>
      <c r="ZV6" s="104"/>
      <c r="ZW6" s="104"/>
      <c r="ZX6" s="104"/>
      <c r="ZY6" s="104"/>
      <c r="ZZ6" s="104"/>
      <c r="AAA6" s="104"/>
      <c r="AAB6" s="104"/>
      <c r="AAC6" s="104"/>
      <c r="AAD6" s="104"/>
      <c r="AAE6" s="104"/>
      <c r="AAF6" s="104"/>
      <c r="AAG6" s="104"/>
      <c r="AAH6" s="104"/>
      <c r="AAI6" s="104"/>
      <c r="AAJ6" s="104"/>
      <c r="AAK6" s="104"/>
      <c r="AAL6" s="104"/>
      <c r="AAM6" s="104"/>
      <c r="AAN6" s="104"/>
      <c r="AAO6" s="104"/>
      <c r="AAP6" s="104"/>
      <c r="AAQ6" s="104"/>
      <c r="AAR6" s="104"/>
      <c r="AAS6" s="104"/>
      <c r="AAT6" s="104"/>
      <c r="AAU6" s="104"/>
      <c r="AAV6" s="104"/>
      <c r="AAW6" s="104"/>
      <c r="AAX6" s="104"/>
      <c r="AAY6" s="104"/>
      <c r="AAZ6" s="104"/>
      <c r="ABA6" s="104"/>
      <c r="ABB6" s="104"/>
      <c r="ABC6" s="104"/>
      <c r="ABD6" s="104"/>
      <c r="ABE6" s="104"/>
      <c r="ABF6" s="104"/>
      <c r="ABG6" s="104"/>
      <c r="ABH6" s="104"/>
      <c r="ABI6" s="104"/>
      <c r="ABJ6" s="104"/>
      <c r="ABK6" s="104"/>
      <c r="ABL6" s="104"/>
      <c r="ABM6" s="104"/>
      <c r="ABN6" s="104"/>
      <c r="ABO6" s="104"/>
      <c r="ABP6" s="104"/>
      <c r="ABQ6" s="104"/>
      <c r="ABR6" s="104"/>
      <c r="ABS6" s="104"/>
      <c r="ABT6" s="104"/>
      <c r="ABU6" s="104"/>
      <c r="ABV6" s="104"/>
      <c r="ABW6" s="104"/>
      <c r="ABX6" s="104"/>
      <c r="ABY6" s="104"/>
      <c r="ABZ6" s="104"/>
      <c r="ACA6" s="104"/>
      <c r="ACB6" s="104"/>
      <c r="ACC6" s="104"/>
      <c r="ACD6" s="104"/>
      <c r="ACE6" s="104"/>
      <c r="ACF6" s="104"/>
      <c r="ACG6" s="104"/>
      <c r="ACH6" s="104"/>
      <c r="ACI6" s="104"/>
      <c r="ACJ6" s="104"/>
      <c r="ACK6" s="104"/>
      <c r="ACL6" s="104"/>
      <c r="ACM6" s="104"/>
      <c r="ACN6" s="104"/>
      <c r="ACO6" s="104"/>
      <c r="ACP6" s="104"/>
      <c r="ACQ6" s="104"/>
      <c r="ACR6" s="104"/>
      <c r="ACS6" s="104"/>
      <c r="ACT6" s="104"/>
      <c r="ACU6" s="104"/>
      <c r="ACV6" s="104"/>
      <c r="ACW6" s="104"/>
      <c r="ACX6" s="104"/>
      <c r="ACY6" s="104"/>
      <c r="ACZ6" s="104"/>
      <c r="ADA6" s="104"/>
      <c r="ADB6" s="104"/>
      <c r="ADC6" s="104"/>
      <c r="ADD6" s="104"/>
      <c r="ADE6" s="104"/>
      <c r="ADF6" s="104"/>
      <c r="ADG6" s="104"/>
      <c r="ADH6" s="104"/>
      <c r="ADI6" s="104"/>
      <c r="ADJ6" s="104"/>
      <c r="ADK6" s="104"/>
      <c r="ADL6" s="104"/>
      <c r="ADM6" s="104"/>
      <c r="ADN6" s="104"/>
      <c r="ADO6" s="104"/>
      <c r="ADP6" s="104"/>
      <c r="ADQ6" s="104"/>
      <c r="ADR6" s="104"/>
      <c r="ADS6" s="104"/>
      <c r="ADT6" s="104"/>
      <c r="ADU6" s="104"/>
      <c r="ADV6" s="104"/>
      <c r="ADW6" s="104"/>
      <c r="ADX6" s="104"/>
      <c r="ADY6" s="104"/>
      <c r="ADZ6" s="104"/>
      <c r="AEA6" s="104"/>
      <c r="AEB6" s="104"/>
      <c r="AEC6" s="104"/>
      <c r="AED6" s="104"/>
      <c r="AEE6" s="104"/>
      <c r="AEF6" s="104"/>
      <c r="AEG6" s="104"/>
      <c r="AEH6" s="104"/>
      <c r="AEI6" s="104"/>
      <c r="AEJ6" s="104"/>
      <c r="AEK6" s="104"/>
      <c r="AEL6" s="104"/>
      <c r="AEM6" s="104"/>
      <c r="AEN6" s="104"/>
      <c r="AEO6" s="104"/>
      <c r="AEP6" s="104"/>
      <c r="AEQ6" s="104"/>
      <c r="AER6" s="104"/>
      <c r="AES6" s="104"/>
      <c r="AET6" s="104"/>
      <c r="AEU6" s="104"/>
      <c r="AEV6" s="104"/>
      <c r="AEW6" s="104"/>
      <c r="AEX6" s="104"/>
      <c r="AEY6" s="104"/>
      <c r="AEZ6" s="104"/>
      <c r="AFA6" s="104"/>
      <c r="AFB6" s="104"/>
      <c r="AFC6" s="104"/>
      <c r="AFD6" s="104"/>
      <c r="AFE6" s="104"/>
      <c r="AFF6" s="104"/>
      <c r="AFG6" s="104"/>
      <c r="AFH6" s="104"/>
      <c r="AFI6" s="104"/>
      <c r="AFJ6" s="104"/>
      <c r="AFK6" s="104"/>
      <c r="AFL6" s="104"/>
      <c r="AFM6" s="104"/>
      <c r="AFN6" s="104"/>
      <c r="AFO6" s="104"/>
      <c r="AFP6" s="104"/>
      <c r="AFQ6" s="104"/>
      <c r="AFR6" s="104"/>
      <c r="AFS6" s="104"/>
      <c r="AFT6" s="104"/>
      <c r="AFU6" s="104"/>
      <c r="AFV6" s="104"/>
      <c r="AFW6" s="104"/>
      <c r="AFX6" s="104"/>
      <c r="AFY6" s="104"/>
      <c r="AFZ6" s="104"/>
      <c r="AGA6" s="104"/>
      <c r="AGB6" s="104"/>
      <c r="AGC6" s="104"/>
      <c r="AGD6" s="104"/>
      <c r="AGE6" s="104"/>
      <c r="AGF6" s="104"/>
      <c r="AGG6" s="104"/>
      <c r="AGH6" s="104"/>
      <c r="AGI6" s="104"/>
      <c r="AGJ6" s="104"/>
      <c r="AGK6" s="104"/>
      <c r="AGL6" s="104"/>
      <c r="AGM6" s="104"/>
      <c r="AGN6" s="104"/>
      <c r="AGO6" s="104"/>
      <c r="AGP6" s="104"/>
      <c r="AGQ6" s="104"/>
      <c r="AGR6" s="104"/>
      <c r="AGS6" s="104"/>
      <c r="AGT6" s="104"/>
      <c r="AGU6" s="104"/>
      <c r="AGV6" s="104"/>
      <c r="AGW6" s="104"/>
      <c r="AGX6" s="104"/>
      <c r="AGY6" s="104"/>
      <c r="AGZ6" s="104"/>
      <c r="AHA6" s="104"/>
      <c r="AHB6" s="104"/>
      <c r="AHC6" s="104"/>
      <c r="AHD6" s="104"/>
      <c r="AHE6" s="104"/>
      <c r="AHF6" s="104"/>
      <c r="AHG6" s="104"/>
      <c r="AHH6" s="104"/>
      <c r="AHI6" s="104"/>
      <c r="AHJ6" s="104"/>
      <c r="AHK6" s="104"/>
      <c r="AHL6" s="104"/>
      <c r="AHM6" s="104"/>
      <c r="AHN6" s="104"/>
      <c r="AHO6" s="104"/>
      <c r="AHP6" s="104"/>
      <c r="AHQ6" s="104"/>
      <c r="AHR6" s="104"/>
      <c r="AHS6" s="104"/>
      <c r="AHT6" s="104"/>
      <c r="AHU6" s="104"/>
      <c r="AHV6" s="104"/>
      <c r="AHW6" s="104"/>
      <c r="AHX6" s="104"/>
      <c r="AHY6" s="104"/>
      <c r="AHZ6" s="104"/>
      <c r="AIA6" s="104"/>
      <c r="AIB6" s="104"/>
      <c r="AIC6" s="104"/>
      <c r="AID6" s="104"/>
      <c r="AIE6" s="104"/>
      <c r="AIF6" s="104"/>
      <c r="AIG6" s="104"/>
      <c r="AIH6" s="104"/>
      <c r="AII6" s="104"/>
      <c r="AIJ6" s="104"/>
      <c r="AIK6" s="104"/>
      <c r="AIL6" s="104"/>
      <c r="AIM6" s="104"/>
      <c r="AIN6" s="104"/>
      <c r="AIO6" s="104"/>
      <c r="AIP6" s="104"/>
      <c r="AIQ6" s="104"/>
      <c r="AIR6" s="104"/>
      <c r="AIS6" s="104"/>
      <c r="AIT6" s="104"/>
      <c r="AIU6" s="104"/>
      <c r="AIV6" s="104"/>
      <c r="AIW6" s="104"/>
      <c r="AIX6" s="104"/>
      <c r="AIY6" s="104"/>
      <c r="AIZ6" s="104"/>
      <c r="AJA6" s="104"/>
      <c r="AJB6" s="104"/>
      <c r="AJC6" s="104"/>
      <c r="AJD6" s="104"/>
      <c r="AJE6" s="104"/>
      <c r="AJF6" s="104"/>
      <c r="AJG6" s="104"/>
      <c r="AJH6" s="104"/>
      <c r="AJI6" s="104"/>
      <c r="AJJ6" s="104"/>
      <c r="AJK6" s="104"/>
      <c r="AJL6" s="104"/>
      <c r="AJM6" s="104"/>
      <c r="AJN6" s="104"/>
      <c r="AJO6" s="104"/>
      <c r="AJP6" s="104"/>
      <c r="AJQ6" s="104"/>
      <c r="AJR6" s="104"/>
      <c r="AJS6" s="104"/>
      <c r="AJT6" s="104"/>
      <c r="AJU6" s="104"/>
      <c r="AJV6" s="104"/>
      <c r="AJW6" s="104"/>
      <c r="AJX6" s="104"/>
      <c r="AJY6" s="104"/>
      <c r="AJZ6" s="104"/>
      <c r="AKA6" s="104"/>
      <c r="AKB6" s="104"/>
      <c r="AKC6" s="104"/>
      <c r="AKD6" s="104"/>
      <c r="AKE6" s="104"/>
      <c r="AKF6" s="104"/>
      <c r="AKG6" s="104"/>
      <c r="AKH6" s="104"/>
      <c r="AKI6" s="104"/>
      <c r="AKJ6" s="104"/>
      <c r="AKK6" s="104"/>
      <c r="AKL6" s="104"/>
      <c r="AKM6" s="104"/>
      <c r="AKN6" s="104"/>
      <c r="AKO6" s="104"/>
      <c r="AKP6" s="104"/>
      <c r="AKQ6" s="104"/>
      <c r="AKR6" s="104"/>
      <c r="AKS6" s="104"/>
      <c r="AKT6" s="104"/>
      <c r="AKU6" s="104"/>
      <c r="AKV6" s="104"/>
      <c r="AKW6" s="104"/>
      <c r="AKX6" s="104"/>
      <c r="AKY6" s="104"/>
      <c r="AKZ6" s="104"/>
      <c r="ALA6" s="104"/>
      <c r="ALB6" s="104"/>
      <c r="ALC6" s="104"/>
      <c r="ALD6" s="104"/>
      <c r="ALE6" s="104"/>
      <c r="ALF6" s="104"/>
      <c r="ALG6" s="104"/>
      <c r="ALH6" s="104"/>
      <c r="ALI6" s="104"/>
      <c r="ALJ6" s="104"/>
      <c r="ALK6" s="104"/>
      <c r="ALL6" s="104"/>
      <c r="ALM6" s="104"/>
      <c r="ALN6" s="104"/>
      <c r="ALO6" s="104"/>
      <c r="ALP6" s="104"/>
      <c r="ALQ6" s="104"/>
      <c r="ALR6" s="104"/>
      <c r="ALS6" s="104"/>
      <c r="ALT6" s="104"/>
      <c r="ALU6" s="104"/>
      <c r="ALV6" s="104"/>
      <c r="ALW6" s="104"/>
      <c r="ALX6" s="104"/>
      <c r="ALY6" s="104"/>
      <c r="ALZ6" s="104"/>
      <c r="AMA6" s="104"/>
      <c r="AMB6" s="104"/>
      <c r="AMC6" s="104"/>
      <c r="AMD6" s="104"/>
      <c r="AME6" s="104"/>
      <c r="AMF6" s="104"/>
      <c r="AMG6" s="104"/>
      <c r="AMH6" s="104"/>
      <c r="AMI6" s="104"/>
      <c r="AMJ6" s="104"/>
    </row>
    <row r="7" spans="2:1024" s="103" customFormat="1" ht="15">
      <c r="B7" s="105">
        <v>2</v>
      </c>
      <c r="C7" s="106" t="s">
        <v>137</v>
      </c>
      <c r="E7" s="108" t="s">
        <v>152</v>
      </c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  <c r="IX7" s="104"/>
      <c r="IY7" s="104"/>
      <c r="IZ7" s="104"/>
      <c r="JA7" s="104"/>
      <c r="JB7" s="104"/>
      <c r="JC7" s="104"/>
      <c r="JD7" s="104"/>
      <c r="JE7" s="104"/>
      <c r="JF7" s="104"/>
      <c r="JG7" s="104"/>
      <c r="JH7" s="104"/>
      <c r="JI7" s="104"/>
      <c r="JJ7" s="104"/>
      <c r="JK7" s="104"/>
      <c r="JL7" s="104"/>
      <c r="JM7" s="104"/>
      <c r="JN7" s="104"/>
      <c r="JO7" s="104"/>
      <c r="JP7" s="104"/>
      <c r="JQ7" s="104"/>
      <c r="JR7" s="104"/>
      <c r="JS7" s="104"/>
      <c r="JT7" s="104"/>
      <c r="JU7" s="104"/>
      <c r="JV7" s="104"/>
      <c r="JW7" s="104"/>
      <c r="JX7" s="104"/>
      <c r="JY7" s="104"/>
      <c r="JZ7" s="104"/>
      <c r="KA7" s="104"/>
      <c r="KB7" s="104"/>
      <c r="KC7" s="104"/>
      <c r="KD7" s="104"/>
      <c r="KE7" s="104"/>
      <c r="KF7" s="104"/>
      <c r="KG7" s="104"/>
      <c r="KH7" s="104"/>
      <c r="KI7" s="104"/>
      <c r="KJ7" s="104"/>
      <c r="KK7" s="104"/>
      <c r="KL7" s="104"/>
      <c r="KM7" s="104"/>
      <c r="KN7" s="104"/>
      <c r="KO7" s="104"/>
      <c r="KP7" s="104"/>
      <c r="KQ7" s="104"/>
      <c r="KR7" s="104"/>
      <c r="KS7" s="104"/>
      <c r="KT7" s="104"/>
      <c r="KU7" s="104"/>
      <c r="KV7" s="104"/>
      <c r="KW7" s="104"/>
      <c r="KX7" s="104"/>
      <c r="KY7" s="104"/>
      <c r="KZ7" s="104"/>
      <c r="LA7" s="104"/>
      <c r="LB7" s="104"/>
      <c r="LC7" s="104"/>
      <c r="LD7" s="104"/>
      <c r="LE7" s="104"/>
      <c r="LF7" s="104"/>
      <c r="LG7" s="104"/>
      <c r="LH7" s="104"/>
      <c r="LI7" s="104"/>
      <c r="LJ7" s="104"/>
      <c r="LK7" s="104"/>
      <c r="LL7" s="104"/>
      <c r="LM7" s="104"/>
      <c r="LN7" s="104"/>
      <c r="LO7" s="104"/>
      <c r="LP7" s="104"/>
      <c r="LQ7" s="104"/>
      <c r="LR7" s="104"/>
      <c r="LS7" s="104"/>
      <c r="LT7" s="104"/>
      <c r="LU7" s="104"/>
      <c r="LV7" s="104"/>
      <c r="LW7" s="104"/>
      <c r="LX7" s="104"/>
      <c r="LY7" s="104"/>
      <c r="LZ7" s="104"/>
      <c r="MA7" s="104"/>
      <c r="MB7" s="104"/>
      <c r="MC7" s="104"/>
      <c r="MD7" s="104"/>
      <c r="ME7" s="104"/>
      <c r="MF7" s="104"/>
      <c r="MG7" s="104"/>
      <c r="MH7" s="104"/>
      <c r="MI7" s="104"/>
      <c r="MJ7" s="104"/>
      <c r="MK7" s="104"/>
      <c r="ML7" s="104"/>
      <c r="MM7" s="104"/>
      <c r="MN7" s="104"/>
      <c r="MO7" s="104"/>
      <c r="MP7" s="104"/>
      <c r="MQ7" s="104"/>
      <c r="MR7" s="104"/>
      <c r="MS7" s="104"/>
      <c r="MT7" s="104"/>
      <c r="MU7" s="104"/>
      <c r="MV7" s="104"/>
      <c r="MW7" s="104"/>
      <c r="MX7" s="104"/>
      <c r="MY7" s="104"/>
      <c r="MZ7" s="104"/>
      <c r="NA7" s="104"/>
      <c r="NB7" s="104"/>
      <c r="NC7" s="104"/>
      <c r="ND7" s="104"/>
      <c r="NE7" s="104"/>
      <c r="NF7" s="104"/>
      <c r="NG7" s="104"/>
      <c r="NH7" s="104"/>
      <c r="NI7" s="104"/>
      <c r="NJ7" s="104"/>
      <c r="NK7" s="104"/>
      <c r="NL7" s="104"/>
      <c r="NM7" s="104"/>
      <c r="NN7" s="104"/>
      <c r="NO7" s="104"/>
      <c r="NP7" s="104"/>
      <c r="NQ7" s="104"/>
      <c r="NR7" s="104"/>
      <c r="NS7" s="104"/>
      <c r="NT7" s="104"/>
      <c r="NU7" s="104"/>
      <c r="NV7" s="104"/>
      <c r="NW7" s="104"/>
      <c r="NX7" s="104"/>
      <c r="NY7" s="104"/>
      <c r="NZ7" s="104"/>
      <c r="OA7" s="104"/>
      <c r="OB7" s="104"/>
      <c r="OC7" s="104"/>
      <c r="OD7" s="104"/>
      <c r="OE7" s="104"/>
      <c r="OF7" s="104"/>
      <c r="OG7" s="104"/>
      <c r="OH7" s="104"/>
      <c r="OI7" s="104"/>
      <c r="OJ7" s="104"/>
      <c r="OK7" s="104"/>
      <c r="OL7" s="104"/>
      <c r="OM7" s="104"/>
      <c r="ON7" s="104"/>
      <c r="OO7" s="104"/>
      <c r="OP7" s="104"/>
      <c r="OQ7" s="104"/>
      <c r="OR7" s="104"/>
      <c r="OS7" s="104"/>
      <c r="OT7" s="104"/>
      <c r="OU7" s="104"/>
      <c r="OV7" s="104"/>
      <c r="OW7" s="104"/>
      <c r="OX7" s="104"/>
      <c r="OY7" s="104"/>
      <c r="OZ7" s="104"/>
      <c r="PA7" s="104"/>
      <c r="PB7" s="104"/>
      <c r="PC7" s="104"/>
      <c r="PD7" s="104"/>
      <c r="PE7" s="104"/>
      <c r="PF7" s="104"/>
      <c r="PG7" s="104"/>
      <c r="PH7" s="104"/>
      <c r="PI7" s="104"/>
      <c r="PJ7" s="104"/>
      <c r="PK7" s="104"/>
      <c r="PL7" s="104"/>
      <c r="PM7" s="104"/>
      <c r="PN7" s="104"/>
      <c r="PO7" s="104"/>
      <c r="PP7" s="104"/>
      <c r="PQ7" s="104"/>
      <c r="PR7" s="104"/>
      <c r="PS7" s="104"/>
      <c r="PT7" s="104"/>
      <c r="PU7" s="104"/>
      <c r="PV7" s="104"/>
      <c r="PW7" s="104"/>
      <c r="PX7" s="104"/>
      <c r="PY7" s="104"/>
      <c r="PZ7" s="104"/>
      <c r="QA7" s="104"/>
      <c r="QB7" s="104"/>
      <c r="QC7" s="104"/>
      <c r="QD7" s="104"/>
      <c r="QE7" s="104"/>
      <c r="QF7" s="104"/>
      <c r="QG7" s="104"/>
      <c r="QH7" s="104"/>
      <c r="QI7" s="104"/>
      <c r="QJ7" s="104"/>
      <c r="QK7" s="104"/>
      <c r="QL7" s="104"/>
      <c r="QM7" s="104"/>
      <c r="QN7" s="104"/>
      <c r="QO7" s="104"/>
      <c r="QP7" s="104"/>
      <c r="QQ7" s="104"/>
      <c r="QR7" s="104"/>
      <c r="QS7" s="104"/>
      <c r="QT7" s="104"/>
      <c r="QU7" s="104"/>
      <c r="QV7" s="104"/>
      <c r="QW7" s="104"/>
      <c r="QX7" s="104"/>
      <c r="QY7" s="104"/>
      <c r="QZ7" s="104"/>
      <c r="RA7" s="104"/>
      <c r="RB7" s="104"/>
      <c r="RC7" s="104"/>
      <c r="RD7" s="104"/>
      <c r="RE7" s="104"/>
      <c r="RF7" s="104"/>
      <c r="RG7" s="104"/>
      <c r="RH7" s="104"/>
      <c r="RI7" s="104"/>
      <c r="RJ7" s="104"/>
      <c r="RK7" s="104"/>
      <c r="RL7" s="104"/>
      <c r="RM7" s="104"/>
      <c r="RN7" s="104"/>
      <c r="RO7" s="104"/>
      <c r="RP7" s="104"/>
      <c r="RQ7" s="104"/>
      <c r="RR7" s="104"/>
      <c r="RS7" s="104"/>
      <c r="RT7" s="104"/>
      <c r="RU7" s="104"/>
      <c r="RV7" s="104"/>
      <c r="RW7" s="104"/>
      <c r="RX7" s="104"/>
      <c r="RY7" s="104"/>
      <c r="RZ7" s="104"/>
      <c r="SA7" s="104"/>
      <c r="SB7" s="104"/>
      <c r="SC7" s="104"/>
      <c r="SD7" s="104"/>
      <c r="SE7" s="104"/>
      <c r="SF7" s="104"/>
      <c r="SG7" s="104"/>
      <c r="SH7" s="104"/>
      <c r="SI7" s="104"/>
      <c r="SJ7" s="104"/>
      <c r="SK7" s="104"/>
      <c r="SL7" s="104"/>
      <c r="SM7" s="104"/>
      <c r="SN7" s="104"/>
      <c r="SO7" s="104"/>
      <c r="SP7" s="104"/>
      <c r="SQ7" s="104"/>
      <c r="SR7" s="104"/>
      <c r="SS7" s="104"/>
      <c r="ST7" s="104"/>
      <c r="SU7" s="104"/>
      <c r="SV7" s="104"/>
      <c r="SW7" s="104"/>
      <c r="SX7" s="104"/>
      <c r="SY7" s="104"/>
      <c r="SZ7" s="104"/>
      <c r="TA7" s="104"/>
      <c r="TB7" s="104"/>
      <c r="TC7" s="104"/>
      <c r="TD7" s="104"/>
      <c r="TE7" s="104"/>
      <c r="TF7" s="104"/>
      <c r="TG7" s="104"/>
      <c r="TH7" s="104"/>
      <c r="TI7" s="104"/>
      <c r="TJ7" s="104"/>
      <c r="TK7" s="104"/>
      <c r="TL7" s="104"/>
      <c r="TM7" s="104"/>
      <c r="TN7" s="104"/>
      <c r="TO7" s="104"/>
      <c r="TP7" s="104"/>
      <c r="TQ7" s="104"/>
      <c r="TR7" s="104"/>
      <c r="TS7" s="104"/>
      <c r="TT7" s="104"/>
      <c r="TU7" s="104"/>
      <c r="TV7" s="104"/>
      <c r="TW7" s="104"/>
      <c r="TX7" s="104"/>
      <c r="TY7" s="104"/>
      <c r="TZ7" s="104"/>
      <c r="UA7" s="104"/>
      <c r="UB7" s="104"/>
      <c r="UC7" s="104"/>
      <c r="UD7" s="104"/>
      <c r="UE7" s="104"/>
      <c r="UF7" s="104"/>
      <c r="UG7" s="104"/>
      <c r="UH7" s="104"/>
      <c r="UI7" s="104"/>
      <c r="UJ7" s="104"/>
      <c r="UK7" s="104"/>
      <c r="UL7" s="104"/>
      <c r="UM7" s="104"/>
      <c r="UN7" s="104"/>
      <c r="UO7" s="104"/>
      <c r="UP7" s="104"/>
      <c r="UQ7" s="104"/>
      <c r="UR7" s="104"/>
      <c r="US7" s="104"/>
      <c r="UT7" s="104"/>
      <c r="UU7" s="104"/>
      <c r="UV7" s="104"/>
      <c r="UW7" s="104"/>
      <c r="UX7" s="104"/>
      <c r="UY7" s="104"/>
      <c r="UZ7" s="104"/>
      <c r="VA7" s="104"/>
      <c r="VB7" s="104"/>
      <c r="VC7" s="104"/>
      <c r="VD7" s="104"/>
      <c r="VE7" s="104"/>
      <c r="VF7" s="104"/>
      <c r="VG7" s="104"/>
      <c r="VH7" s="104"/>
      <c r="VI7" s="104"/>
      <c r="VJ7" s="104"/>
      <c r="VK7" s="104"/>
      <c r="VL7" s="104"/>
      <c r="VM7" s="104"/>
      <c r="VN7" s="104"/>
      <c r="VO7" s="104"/>
      <c r="VP7" s="104"/>
      <c r="VQ7" s="104"/>
      <c r="VR7" s="104"/>
      <c r="VS7" s="104"/>
      <c r="VT7" s="104"/>
      <c r="VU7" s="104"/>
      <c r="VV7" s="104"/>
      <c r="VW7" s="104"/>
      <c r="VX7" s="104"/>
      <c r="VY7" s="104"/>
      <c r="VZ7" s="104"/>
      <c r="WA7" s="104"/>
      <c r="WB7" s="104"/>
      <c r="WC7" s="104"/>
      <c r="WD7" s="104"/>
      <c r="WE7" s="104"/>
      <c r="WF7" s="104"/>
      <c r="WG7" s="104"/>
      <c r="WH7" s="104"/>
      <c r="WI7" s="104"/>
      <c r="WJ7" s="104"/>
      <c r="WK7" s="104"/>
      <c r="WL7" s="104"/>
      <c r="WM7" s="104"/>
      <c r="WN7" s="104"/>
      <c r="WO7" s="104"/>
      <c r="WP7" s="104"/>
      <c r="WQ7" s="104"/>
      <c r="WR7" s="104"/>
      <c r="WS7" s="104"/>
      <c r="WT7" s="104"/>
      <c r="WU7" s="104"/>
      <c r="WV7" s="104"/>
      <c r="WW7" s="104"/>
      <c r="WX7" s="104"/>
      <c r="WY7" s="104"/>
      <c r="WZ7" s="104"/>
      <c r="XA7" s="104"/>
      <c r="XB7" s="104"/>
      <c r="XC7" s="104"/>
      <c r="XD7" s="104"/>
      <c r="XE7" s="104"/>
      <c r="XF7" s="104"/>
      <c r="XG7" s="104"/>
      <c r="XH7" s="104"/>
      <c r="XI7" s="104"/>
      <c r="XJ7" s="104"/>
      <c r="XK7" s="104"/>
      <c r="XL7" s="104"/>
      <c r="XM7" s="104"/>
      <c r="XN7" s="104"/>
      <c r="XO7" s="104"/>
      <c r="XP7" s="104"/>
      <c r="XQ7" s="104"/>
      <c r="XR7" s="104"/>
      <c r="XS7" s="104"/>
      <c r="XT7" s="104"/>
      <c r="XU7" s="104"/>
      <c r="XV7" s="104"/>
      <c r="XW7" s="104"/>
      <c r="XX7" s="104"/>
      <c r="XY7" s="104"/>
      <c r="XZ7" s="104"/>
      <c r="YA7" s="104"/>
      <c r="YB7" s="104"/>
      <c r="YC7" s="104"/>
      <c r="YD7" s="104"/>
      <c r="YE7" s="104"/>
      <c r="YF7" s="104"/>
      <c r="YG7" s="104"/>
      <c r="YH7" s="104"/>
      <c r="YI7" s="104"/>
      <c r="YJ7" s="104"/>
      <c r="YK7" s="104"/>
      <c r="YL7" s="104"/>
      <c r="YM7" s="104"/>
      <c r="YN7" s="104"/>
      <c r="YO7" s="104"/>
      <c r="YP7" s="104"/>
      <c r="YQ7" s="104"/>
      <c r="YR7" s="104"/>
      <c r="YS7" s="104"/>
      <c r="YT7" s="104"/>
      <c r="YU7" s="104"/>
      <c r="YV7" s="104"/>
      <c r="YW7" s="104"/>
      <c r="YX7" s="104"/>
      <c r="YY7" s="104"/>
      <c r="YZ7" s="104"/>
      <c r="ZA7" s="104"/>
      <c r="ZB7" s="104"/>
      <c r="ZC7" s="104"/>
      <c r="ZD7" s="104"/>
      <c r="ZE7" s="104"/>
      <c r="ZF7" s="104"/>
      <c r="ZG7" s="104"/>
      <c r="ZH7" s="104"/>
      <c r="ZI7" s="104"/>
      <c r="ZJ7" s="104"/>
      <c r="ZK7" s="104"/>
      <c r="ZL7" s="104"/>
      <c r="ZM7" s="104"/>
      <c r="ZN7" s="104"/>
      <c r="ZO7" s="104"/>
      <c r="ZP7" s="104"/>
      <c r="ZQ7" s="104"/>
      <c r="ZR7" s="104"/>
      <c r="ZS7" s="104"/>
      <c r="ZT7" s="104"/>
      <c r="ZU7" s="104"/>
      <c r="ZV7" s="104"/>
      <c r="ZW7" s="104"/>
      <c r="ZX7" s="104"/>
      <c r="ZY7" s="104"/>
      <c r="ZZ7" s="104"/>
      <c r="AAA7" s="104"/>
      <c r="AAB7" s="104"/>
      <c r="AAC7" s="104"/>
      <c r="AAD7" s="104"/>
      <c r="AAE7" s="104"/>
      <c r="AAF7" s="104"/>
      <c r="AAG7" s="104"/>
      <c r="AAH7" s="104"/>
      <c r="AAI7" s="104"/>
      <c r="AAJ7" s="104"/>
      <c r="AAK7" s="104"/>
      <c r="AAL7" s="104"/>
      <c r="AAM7" s="104"/>
      <c r="AAN7" s="104"/>
      <c r="AAO7" s="104"/>
      <c r="AAP7" s="104"/>
      <c r="AAQ7" s="104"/>
      <c r="AAR7" s="104"/>
      <c r="AAS7" s="104"/>
      <c r="AAT7" s="104"/>
      <c r="AAU7" s="104"/>
      <c r="AAV7" s="104"/>
      <c r="AAW7" s="104"/>
      <c r="AAX7" s="104"/>
      <c r="AAY7" s="104"/>
      <c r="AAZ7" s="104"/>
      <c r="ABA7" s="104"/>
      <c r="ABB7" s="104"/>
      <c r="ABC7" s="104"/>
      <c r="ABD7" s="104"/>
      <c r="ABE7" s="104"/>
      <c r="ABF7" s="104"/>
      <c r="ABG7" s="104"/>
      <c r="ABH7" s="104"/>
      <c r="ABI7" s="104"/>
      <c r="ABJ7" s="104"/>
      <c r="ABK7" s="104"/>
      <c r="ABL7" s="104"/>
      <c r="ABM7" s="104"/>
      <c r="ABN7" s="104"/>
      <c r="ABO7" s="104"/>
      <c r="ABP7" s="104"/>
      <c r="ABQ7" s="104"/>
      <c r="ABR7" s="104"/>
      <c r="ABS7" s="104"/>
      <c r="ABT7" s="104"/>
      <c r="ABU7" s="104"/>
      <c r="ABV7" s="104"/>
      <c r="ABW7" s="104"/>
      <c r="ABX7" s="104"/>
      <c r="ABY7" s="104"/>
      <c r="ABZ7" s="104"/>
      <c r="ACA7" s="104"/>
      <c r="ACB7" s="104"/>
      <c r="ACC7" s="104"/>
      <c r="ACD7" s="104"/>
      <c r="ACE7" s="104"/>
      <c r="ACF7" s="104"/>
      <c r="ACG7" s="104"/>
      <c r="ACH7" s="104"/>
      <c r="ACI7" s="104"/>
      <c r="ACJ7" s="104"/>
      <c r="ACK7" s="104"/>
      <c r="ACL7" s="104"/>
      <c r="ACM7" s="104"/>
      <c r="ACN7" s="104"/>
      <c r="ACO7" s="104"/>
      <c r="ACP7" s="104"/>
      <c r="ACQ7" s="104"/>
      <c r="ACR7" s="104"/>
      <c r="ACS7" s="104"/>
      <c r="ACT7" s="104"/>
      <c r="ACU7" s="104"/>
      <c r="ACV7" s="104"/>
      <c r="ACW7" s="104"/>
      <c r="ACX7" s="104"/>
      <c r="ACY7" s="104"/>
      <c r="ACZ7" s="104"/>
      <c r="ADA7" s="104"/>
      <c r="ADB7" s="104"/>
      <c r="ADC7" s="104"/>
      <c r="ADD7" s="104"/>
      <c r="ADE7" s="104"/>
      <c r="ADF7" s="104"/>
      <c r="ADG7" s="104"/>
      <c r="ADH7" s="104"/>
      <c r="ADI7" s="104"/>
      <c r="ADJ7" s="104"/>
      <c r="ADK7" s="104"/>
      <c r="ADL7" s="104"/>
      <c r="ADM7" s="104"/>
      <c r="ADN7" s="104"/>
      <c r="ADO7" s="104"/>
      <c r="ADP7" s="104"/>
      <c r="ADQ7" s="104"/>
      <c r="ADR7" s="104"/>
      <c r="ADS7" s="104"/>
      <c r="ADT7" s="104"/>
      <c r="ADU7" s="104"/>
      <c r="ADV7" s="104"/>
      <c r="ADW7" s="104"/>
      <c r="ADX7" s="104"/>
      <c r="ADY7" s="104"/>
      <c r="ADZ7" s="104"/>
      <c r="AEA7" s="104"/>
      <c r="AEB7" s="104"/>
      <c r="AEC7" s="104"/>
      <c r="AED7" s="104"/>
      <c r="AEE7" s="104"/>
      <c r="AEF7" s="104"/>
      <c r="AEG7" s="104"/>
      <c r="AEH7" s="104"/>
      <c r="AEI7" s="104"/>
      <c r="AEJ7" s="104"/>
      <c r="AEK7" s="104"/>
      <c r="AEL7" s="104"/>
      <c r="AEM7" s="104"/>
      <c r="AEN7" s="104"/>
      <c r="AEO7" s="104"/>
      <c r="AEP7" s="104"/>
      <c r="AEQ7" s="104"/>
      <c r="AER7" s="104"/>
      <c r="AES7" s="104"/>
      <c r="AET7" s="104"/>
      <c r="AEU7" s="104"/>
      <c r="AEV7" s="104"/>
      <c r="AEW7" s="104"/>
      <c r="AEX7" s="104"/>
      <c r="AEY7" s="104"/>
      <c r="AEZ7" s="104"/>
      <c r="AFA7" s="104"/>
      <c r="AFB7" s="104"/>
      <c r="AFC7" s="104"/>
      <c r="AFD7" s="104"/>
      <c r="AFE7" s="104"/>
      <c r="AFF7" s="104"/>
      <c r="AFG7" s="104"/>
      <c r="AFH7" s="104"/>
      <c r="AFI7" s="104"/>
      <c r="AFJ7" s="104"/>
      <c r="AFK7" s="104"/>
      <c r="AFL7" s="104"/>
      <c r="AFM7" s="104"/>
      <c r="AFN7" s="104"/>
      <c r="AFO7" s="104"/>
      <c r="AFP7" s="104"/>
      <c r="AFQ7" s="104"/>
      <c r="AFR7" s="104"/>
      <c r="AFS7" s="104"/>
      <c r="AFT7" s="104"/>
      <c r="AFU7" s="104"/>
      <c r="AFV7" s="104"/>
      <c r="AFW7" s="104"/>
      <c r="AFX7" s="104"/>
      <c r="AFY7" s="104"/>
      <c r="AFZ7" s="104"/>
      <c r="AGA7" s="104"/>
      <c r="AGB7" s="104"/>
      <c r="AGC7" s="104"/>
      <c r="AGD7" s="104"/>
      <c r="AGE7" s="104"/>
      <c r="AGF7" s="104"/>
      <c r="AGG7" s="104"/>
      <c r="AGH7" s="104"/>
      <c r="AGI7" s="104"/>
      <c r="AGJ7" s="104"/>
      <c r="AGK7" s="104"/>
      <c r="AGL7" s="104"/>
      <c r="AGM7" s="104"/>
      <c r="AGN7" s="104"/>
      <c r="AGO7" s="104"/>
      <c r="AGP7" s="104"/>
      <c r="AGQ7" s="104"/>
      <c r="AGR7" s="104"/>
      <c r="AGS7" s="104"/>
      <c r="AGT7" s="104"/>
      <c r="AGU7" s="104"/>
      <c r="AGV7" s="104"/>
      <c r="AGW7" s="104"/>
      <c r="AGX7" s="104"/>
      <c r="AGY7" s="104"/>
      <c r="AGZ7" s="104"/>
      <c r="AHA7" s="104"/>
      <c r="AHB7" s="104"/>
      <c r="AHC7" s="104"/>
      <c r="AHD7" s="104"/>
      <c r="AHE7" s="104"/>
      <c r="AHF7" s="104"/>
      <c r="AHG7" s="104"/>
      <c r="AHH7" s="104"/>
      <c r="AHI7" s="104"/>
      <c r="AHJ7" s="104"/>
      <c r="AHK7" s="104"/>
      <c r="AHL7" s="104"/>
      <c r="AHM7" s="104"/>
      <c r="AHN7" s="104"/>
      <c r="AHO7" s="104"/>
      <c r="AHP7" s="104"/>
      <c r="AHQ7" s="104"/>
      <c r="AHR7" s="104"/>
      <c r="AHS7" s="104"/>
      <c r="AHT7" s="104"/>
      <c r="AHU7" s="104"/>
      <c r="AHV7" s="104"/>
      <c r="AHW7" s="104"/>
      <c r="AHX7" s="104"/>
      <c r="AHY7" s="104"/>
      <c r="AHZ7" s="104"/>
      <c r="AIA7" s="104"/>
      <c r="AIB7" s="104"/>
      <c r="AIC7" s="104"/>
      <c r="AID7" s="104"/>
      <c r="AIE7" s="104"/>
      <c r="AIF7" s="104"/>
      <c r="AIG7" s="104"/>
      <c r="AIH7" s="104"/>
      <c r="AII7" s="104"/>
      <c r="AIJ7" s="104"/>
      <c r="AIK7" s="104"/>
      <c r="AIL7" s="104"/>
      <c r="AIM7" s="104"/>
      <c r="AIN7" s="104"/>
      <c r="AIO7" s="104"/>
      <c r="AIP7" s="104"/>
      <c r="AIQ7" s="104"/>
      <c r="AIR7" s="104"/>
      <c r="AIS7" s="104"/>
      <c r="AIT7" s="104"/>
      <c r="AIU7" s="104"/>
      <c r="AIV7" s="104"/>
      <c r="AIW7" s="104"/>
      <c r="AIX7" s="104"/>
      <c r="AIY7" s="104"/>
      <c r="AIZ7" s="104"/>
      <c r="AJA7" s="104"/>
      <c r="AJB7" s="104"/>
      <c r="AJC7" s="104"/>
      <c r="AJD7" s="104"/>
      <c r="AJE7" s="104"/>
      <c r="AJF7" s="104"/>
      <c r="AJG7" s="104"/>
      <c r="AJH7" s="104"/>
      <c r="AJI7" s="104"/>
      <c r="AJJ7" s="104"/>
      <c r="AJK7" s="104"/>
      <c r="AJL7" s="104"/>
      <c r="AJM7" s="104"/>
      <c r="AJN7" s="104"/>
      <c r="AJO7" s="104"/>
      <c r="AJP7" s="104"/>
      <c r="AJQ7" s="104"/>
      <c r="AJR7" s="104"/>
      <c r="AJS7" s="104"/>
      <c r="AJT7" s="104"/>
      <c r="AJU7" s="104"/>
      <c r="AJV7" s="104"/>
      <c r="AJW7" s="104"/>
      <c r="AJX7" s="104"/>
      <c r="AJY7" s="104"/>
      <c r="AJZ7" s="104"/>
      <c r="AKA7" s="104"/>
      <c r="AKB7" s="104"/>
      <c r="AKC7" s="104"/>
      <c r="AKD7" s="104"/>
      <c r="AKE7" s="104"/>
      <c r="AKF7" s="104"/>
      <c r="AKG7" s="104"/>
      <c r="AKH7" s="104"/>
      <c r="AKI7" s="104"/>
      <c r="AKJ7" s="104"/>
      <c r="AKK7" s="104"/>
      <c r="AKL7" s="104"/>
      <c r="AKM7" s="104"/>
      <c r="AKN7" s="104"/>
      <c r="AKO7" s="104"/>
      <c r="AKP7" s="104"/>
      <c r="AKQ7" s="104"/>
      <c r="AKR7" s="104"/>
      <c r="AKS7" s="104"/>
      <c r="AKT7" s="104"/>
      <c r="AKU7" s="104"/>
      <c r="AKV7" s="104"/>
      <c r="AKW7" s="104"/>
      <c r="AKX7" s="104"/>
      <c r="AKY7" s="104"/>
      <c r="AKZ7" s="104"/>
      <c r="ALA7" s="104"/>
      <c r="ALB7" s="104"/>
      <c r="ALC7" s="104"/>
      <c r="ALD7" s="104"/>
      <c r="ALE7" s="104"/>
      <c r="ALF7" s="104"/>
      <c r="ALG7" s="104"/>
      <c r="ALH7" s="104"/>
      <c r="ALI7" s="104"/>
      <c r="ALJ7" s="104"/>
      <c r="ALK7" s="104"/>
      <c r="ALL7" s="104"/>
      <c r="ALM7" s="104"/>
      <c r="ALN7" s="104"/>
      <c r="ALO7" s="104"/>
      <c r="ALP7" s="104"/>
      <c r="ALQ7" s="104"/>
      <c r="ALR7" s="104"/>
      <c r="ALS7" s="104"/>
      <c r="ALT7" s="104"/>
      <c r="ALU7" s="104"/>
      <c r="ALV7" s="104"/>
      <c r="ALW7" s="104"/>
      <c r="ALX7" s="104"/>
      <c r="ALY7" s="104"/>
      <c r="ALZ7" s="104"/>
      <c r="AMA7" s="104"/>
      <c r="AMB7" s="104"/>
      <c r="AMC7" s="104"/>
      <c r="AMD7" s="104"/>
      <c r="AME7" s="104"/>
      <c r="AMF7" s="104"/>
      <c r="AMG7" s="104"/>
      <c r="AMH7" s="104"/>
      <c r="AMI7" s="104"/>
      <c r="AMJ7" s="104"/>
    </row>
    <row r="8" spans="2:1024" s="103" customFormat="1" ht="15">
      <c r="B8" s="105">
        <v>3</v>
      </c>
      <c r="C8" s="106" t="s">
        <v>138</v>
      </c>
      <c r="D8" s="109"/>
      <c r="E8" s="108" t="s">
        <v>153</v>
      </c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04"/>
      <c r="EL8" s="104"/>
      <c r="EM8" s="104"/>
      <c r="EN8" s="104"/>
      <c r="EO8" s="104"/>
      <c r="EP8" s="104"/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4"/>
      <c r="FB8" s="104"/>
      <c r="FC8" s="104"/>
      <c r="FD8" s="104"/>
      <c r="FE8" s="104"/>
      <c r="FF8" s="104"/>
      <c r="FG8" s="104"/>
      <c r="FH8" s="104"/>
      <c r="FI8" s="104"/>
      <c r="FJ8" s="104"/>
      <c r="FK8" s="104"/>
      <c r="FL8" s="104"/>
      <c r="FM8" s="104"/>
      <c r="FN8" s="104"/>
      <c r="FO8" s="104"/>
      <c r="FP8" s="104"/>
      <c r="FQ8" s="104"/>
      <c r="FR8" s="104"/>
      <c r="FS8" s="104"/>
      <c r="FT8" s="104"/>
      <c r="FU8" s="104"/>
      <c r="FV8" s="104"/>
      <c r="FW8" s="104"/>
      <c r="FX8" s="104"/>
      <c r="FY8" s="104"/>
      <c r="FZ8" s="104"/>
      <c r="GA8" s="104"/>
      <c r="GB8" s="104"/>
      <c r="GC8" s="104"/>
      <c r="GD8" s="104"/>
      <c r="GE8" s="104"/>
      <c r="GF8" s="104"/>
      <c r="GG8" s="104"/>
      <c r="GH8" s="104"/>
      <c r="GI8" s="104"/>
      <c r="GJ8" s="104"/>
      <c r="GK8" s="104"/>
      <c r="GL8" s="104"/>
      <c r="GM8" s="104"/>
      <c r="GN8" s="104"/>
      <c r="GO8" s="104"/>
      <c r="GP8" s="104"/>
      <c r="GQ8" s="104"/>
      <c r="GR8" s="104"/>
      <c r="GS8" s="104"/>
      <c r="GT8" s="104"/>
      <c r="GU8" s="104"/>
      <c r="GV8" s="104"/>
      <c r="GW8" s="104"/>
      <c r="GX8" s="104"/>
      <c r="GY8" s="104"/>
      <c r="GZ8" s="104"/>
      <c r="HA8" s="104"/>
      <c r="HB8" s="104"/>
      <c r="HC8" s="104"/>
      <c r="HD8" s="104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  <c r="IU8" s="104"/>
      <c r="IV8" s="104"/>
      <c r="IW8" s="104"/>
      <c r="IX8" s="104"/>
      <c r="IY8" s="104"/>
      <c r="IZ8" s="104"/>
      <c r="JA8" s="104"/>
      <c r="JB8" s="104"/>
      <c r="JC8" s="104"/>
      <c r="JD8" s="104"/>
      <c r="JE8" s="104"/>
      <c r="JF8" s="104"/>
      <c r="JG8" s="104"/>
      <c r="JH8" s="104"/>
      <c r="JI8" s="104"/>
      <c r="JJ8" s="104"/>
      <c r="JK8" s="104"/>
      <c r="JL8" s="104"/>
      <c r="JM8" s="104"/>
      <c r="JN8" s="104"/>
      <c r="JO8" s="104"/>
      <c r="JP8" s="104"/>
      <c r="JQ8" s="104"/>
      <c r="JR8" s="104"/>
      <c r="JS8" s="104"/>
      <c r="JT8" s="104"/>
      <c r="JU8" s="104"/>
      <c r="JV8" s="104"/>
      <c r="JW8" s="104"/>
      <c r="JX8" s="104"/>
      <c r="JY8" s="104"/>
      <c r="JZ8" s="104"/>
      <c r="KA8" s="104"/>
      <c r="KB8" s="104"/>
      <c r="KC8" s="104"/>
      <c r="KD8" s="104"/>
      <c r="KE8" s="104"/>
      <c r="KF8" s="104"/>
      <c r="KG8" s="104"/>
      <c r="KH8" s="104"/>
      <c r="KI8" s="104"/>
      <c r="KJ8" s="104"/>
      <c r="KK8" s="104"/>
      <c r="KL8" s="104"/>
      <c r="KM8" s="104"/>
      <c r="KN8" s="104"/>
      <c r="KO8" s="104"/>
      <c r="KP8" s="104"/>
      <c r="KQ8" s="104"/>
      <c r="KR8" s="104"/>
      <c r="KS8" s="104"/>
      <c r="KT8" s="104"/>
      <c r="KU8" s="104"/>
      <c r="KV8" s="104"/>
      <c r="KW8" s="104"/>
      <c r="KX8" s="104"/>
      <c r="KY8" s="104"/>
      <c r="KZ8" s="104"/>
      <c r="LA8" s="104"/>
      <c r="LB8" s="104"/>
      <c r="LC8" s="104"/>
      <c r="LD8" s="104"/>
      <c r="LE8" s="104"/>
      <c r="LF8" s="104"/>
      <c r="LG8" s="104"/>
      <c r="LH8" s="104"/>
      <c r="LI8" s="104"/>
      <c r="LJ8" s="104"/>
      <c r="LK8" s="104"/>
      <c r="LL8" s="104"/>
      <c r="LM8" s="104"/>
      <c r="LN8" s="104"/>
      <c r="LO8" s="104"/>
      <c r="LP8" s="104"/>
      <c r="LQ8" s="104"/>
      <c r="LR8" s="104"/>
      <c r="LS8" s="104"/>
      <c r="LT8" s="104"/>
      <c r="LU8" s="104"/>
      <c r="LV8" s="104"/>
      <c r="LW8" s="104"/>
      <c r="LX8" s="104"/>
      <c r="LY8" s="104"/>
      <c r="LZ8" s="104"/>
      <c r="MA8" s="104"/>
      <c r="MB8" s="104"/>
      <c r="MC8" s="104"/>
      <c r="MD8" s="104"/>
      <c r="ME8" s="104"/>
      <c r="MF8" s="104"/>
      <c r="MG8" s="104"/>
      <c r="MH8" s="104"/>
      <c r="MI8" s="104"/>
      <c r="MJ8" s="104"/>
      <c r="MK8" s="104"/>
      <c r="ML8" s="104"/>
      <c r="MM8" s="104"/>
      <c r="MN8" s="104"/>
      <c r="MO8" s="104"/>
      <c r="MP8" s="104"/>
      <c r="MQ8" s="104"/>
      <c r="MR8" s="104"/>
      <c r="MS8" s="104"/>
      <c r="MT8" s="104"/>
      <c r="MU8" s="104"/>
      <c r="MV8" s="104"/>
      <c r="MW8" s="104"/>
      <c r="MX8" s="104"/>
      <c r="MY8" s="104"/>
      <c r="MZ8" s="104"/>
      <c r="NA8" s="104"/>
      <c r="NB8" s="104"/>
      <c r="NC8" s="104"/>
      <c r="ND8" s="104"/>
      <c r="NE8" s="104"/>
      <c r="NF8" s="104"/>
      <c r="NG8" s="104"/>
      <c r="NH8" s="104"/>
      <c r="NI8" s="104"/>
      <c r="NJ8" s="104"/>
      <c r="NK8" s="104"/>
      <c r="NL8" s="104"/>
      <c r="NM8" s="104"/>
      <c r="NN8" s="104"/>
      <c r="NO8" s="104"/>
      <c r="NP8" s="104"/>
      <c r="NQ8" s="104"/>
      <c r="NR8" s="104"/>
      <c r="NS8" s="104"/>
      <c r="NT8" s="104"/>
      <c r="NU8" s="104"/>
      <c r="NV8" s="104"/>
      <c r="NW8" s="104"/>
      <c r="NX8" s="104"/>
      <c r="NY8" s="104"/>
      <c r="NZ8" s="104"/>
      <c r="OA8" s="104"/>
      <c r="OB8" s="104"/>
      <c r="OC8" s="104"/>
      <c r="OD8" s="104"/>
      <c r="OE8" s="104"/>
      <c r="OF8" s="104"/>
      <c r="OG8" s="104"/>
      <c r="OH8" s="104"/>
      <c r="OI8" s="104"/>
      <c r="OJ8" s="104"/>
      <c r="OK8" s="104"/>
      <c r="OL8" s="104"/>
      <c r="OM8" s="104"/>
      <c r="ON8" s="104"/>
      <c r="OO8" s="104"/>
      <c r="OP8" s="104"/>
      <c r="OQ8" s="104"/>
      <c r="OR8" s="104"/>
      <c r="OS8" s="104"/>
      <c r="OT8" s="104"/>
      <c r="OU8" s="104"/>
      <c r="OV8" s="104"/>
      <c r="OW8" s="104"/>
      <c r="OX8" s="104"/>
      <c r="OY8" s="104"/>
      <c r="OZ8" s="104"/>
      <c r="PA8" s="104"/>
      <c r="PB8" s="104"/>
      <c r="PC8" s="104"/>
      <c r="PD8" s="104"/>
      <c r="PE8" s="104"/>
      <c r="PF8" s="104"/>
      <c r="PG8" s="104"/>
      <c r="PH8" s="104"/>
      <c r="PI8" s="104"/>
      <c r="PJ8" s="104"/>
      <c r="PK8" s="104"/>
      <c r="PL8" s="104"/>
      <c r="PM8" s="104"/>
      <c r="PN8" s="104"/>
      <c r="PO8" s="104"/>
      <c r="PP8" s="104"/>
      <c r="PQ8" s="104"/>
      <c r="PR8" s="104"/>
      <c r="PS8" s="104"/>
      <c r="PT8" s="104"/>
      <c r="PU8" s="104"/>
      <c r="PV8" s="104"/>
      <c r="PW8" s="104"/>
      <c r="PX8" s="104"/>
      <c r="PY8" s="104"/>
      <c r="PZ8" s="104"/>
      <c r="QA8" s="104"/>
      <c r="QB8" s="104"/>
      <c r="QC8" s="104"/>
      <c r="QD8" s="104"/>
      <c r="QE8" s="104"/>
      <c r="QF8" s="104"/>
      <c r="QG8" s="104"/>
      <c r="QH8" s="104"/>
      <c r="QI8" s="104"/>
      <c r="QJ8" s="104"/>
      <c r="QK8" s="104"/>
      <c r="QL8" s="104"/>
      <c r="QM8" s="104"/>
      <c r="QN8" s="104"/>
      <c r="QO8" s="104"/>
      <c r="QP8" s="104"/>
      <c r="QQ8" s="104"/>
      <c r="QR8" s="104"/>
      <c r="QS8" s="104"/>
      <c r="QT8" s="104"/>
      <c r="QU8" s="104"/>
      <c r="QV8" s="104"/>
      <c r="QW8" s="104"/>
      <c r="QX8" s="104"/>
      <c r="QY8" s="104"/>
      <c r="QZ8" s="104"/>
      <c r="RA8" s="104"/>
      <c r="RB8" s="104"/>
      <c r="RC8" s="104"/>
      <c r="RD8" s="104"/>
      <c r="RE8" s="104"/>
      <c r="RF8" s="104"/>
      <c r="RG8" s="104"/>
      <c r="RH8" s="104"/>
      <c r="RI8" s="104"/>
      <c r="RJ8" s="104"/>
      <c r="RK8" s="104"/>
      <c r="RL8" s="104"/>
      <c r="RM8" s="104"/>
      <c r="RN8" s="104"/>
      <c r="RO8" s="104"/>
      <c r="RP8" s="104"/>
      <c r="RQ8" s="104"/>
      <c r="RR8" s="104"/>
      <c r="RS8" s="104"/>
      <c r="RT8" s="104"/>
      <c r="RU8" s="104"/>
      <c r="RV8" s="104"/>
      <c r="RW8" s="104"/>
      <c r="RX8" s="104"/>
      <c r="RY8" s="104"/>
      <c r="RZ8" s="104"/>
      <c r="SA8" s="104"/>
      <c r="SB8" s="104"/>
      <c r="SC8" s="104"/>
      <c r="SD8" s="104"/>
      <c r="SE8" s="104"/>
      <c r="SF8" s="104"/>
      <c r="SG8" s="104"/>
      <c r="SH8" s="104"/>
      <c r="SI8" s="104"/>
      <c r="SJ8" s="104"/>
      <c r="SK8" s="104"/>
      <c r="SL8" s="104"/>
      <c r="SM8" s="104"/>
      <c r="SN8" s="104"/>
      <c r="SO8" s="104"/>
      <c r="SP8" s="104"/>
      <c r="SQ8" s="104"/>
      <c r="SR8" s="104"/>
      <c r="SS8" s="104"/>
      <c r="ST8" s="104"/>
      <c r="SU8" s="104"/>
      <c r="SV8" s="104"/>
      <c r="SW8" s="104"/>
      <c r="SX8" s="104"/>
      <c r="SY8" s="104"/>
      <c r="SZ8" s="104"/>
      <c r="TA8" s="104"/>
      <c r="TB8" s="104"/>
      <c r="TC8" s="104"/>
      <c r="TD8" s="104"/>
      <c r="TE8" s="104"/>
      <c r="TF8" s="104"/>
      <c r="TG8" s="104"/>
      <c r="TH8" s="104"/>
      <c r="TI8" s="104"/>
      <c r="TJ8" s="104"/>
      <c r="TK8" s="104"/>
      <c r="TL8" s="104"/>
      <c r="TM8" s="104"/>
      <c r="TN8" s="104"/>
      <c r="TO8" s="104"/>
      <c r="TP8" s="104"/>
      <c r="TQ8" s="104"/>
      <c r="TR8" s="104"/>
      <c r="TS8" s="104"/>
      <c r="TT8" s="104"/>
      <c r="TU8" s="104"/>
      <c r="TV8" s="104"/>
      <c r="TW8" s="104"/>
      <c r="TX8" s="104"/>
      <c r="TY8" s="104"/>
      <c r="TZ8" s="104"/>
      <c r="UA8" s="104"/>
      <c r="UB8" s="104"/>
      <c r="UC8" s="104"/>
      <c r="UD8" s="104"/>
      <c r="UE8" s="104"/>
      <c r="UF8" s="104"/>
      <c r="UG8" s="104"/>
      <c r="UH8" s="104"/>
      <c r="UI8" s="104"/>
      <c r="UJ8" s="104"/>
      <c r="UK8" s="104"/>
      <c r="UL8" s="104"/>
      <c r="UM8" s="104"/>
      <c r="UN8" s="104"/>
      <c r="UO8" s="104"/>
      <c r="UP8" s="104"/>
      <c r="UQ8" s="104"/>
      <c r="UR8" s="104"/>
      <c r="US8" s="104"/>
      <c r="UT8" s="104"/>
      <c r="UU8" s="104"/>
      <c r="UV8" s="104"/>
      <c r="UW8" s="104"/>
      <c r="UX8" s="104"/>
      <c r="UY8" s="104"/>
      <c r="UZ8" s="104"/>
      <c r="VA8" s="104"/>
      <c r="VB8" s="104"/>
      <c r="VC8" s="104"/>
      <c r="VD8" s="104"/>
      <c r="VE8" s="104"/>
      <c r="VF8" s="104"/>
      <c r="VG8" s="104"/>
      <c r="VH8" s="104"/>
      <c r="VI8" s="104"/>
      <c r="VJ8" s="104"/>
      <c r="VK8" s="104"/>
      <c r="VL8" s="104"/>
      <c r="VM8" s="104"/>
      <c r="VN8" s="104"/>
      <c r="VO8" s="104"/>
      <c r="VP8" s="104"/>
      <c r="VQ8" s="104"/>
      <c r="VR8" s="104"/>
      <c r="VS8" s="104"/>
      <c r="VT8" s="104"/>
      <c r="VU8" s="104"/>
      <c r="VV8" s="104"/>
      <c r="VW8" s="104"/>
      <c r="VX8" s="104"/>
      <c r="VY8" s="104"/>
      <c r="VZ8" s="104"/>
      <c r="WA8" s="104"/>
      <c r="WB8" s="104"/>
      <c r="WC8" s="104"/>
      <c r="WD8" s="104"/>
      <c r="WE8" s="104"/>
      <c r="WF8" s="104"/>
      <c r="WG8" s="104"/>
      <c r="WH8" s="104"/>
      <c r="WI8" s="104"/>
      <c r="WJ8" s="104"/>
      <c r="WK8" s="104"/>
      <c r="WL8" s="104"/>
      <c r="WM8" s="104"/>
      <c r="WN8" s="104"/>
      <c r="WO8" s="104"/>
      <c r="WP8" s="104"/>
      <c r="WQ8" s="104"/>
      <c r="WR8" s="104"/>
      <c r="WS8" s="104"/>
      <c r="WT8" s="104"/>
      <c r="WU8" s="104"/>
      <c r="WV8" s="104"/>
      <c r="WW8" s="104"/>
      <c r="WX8" s="104"/>
      <c r="WY8" s="104"/>
      <c r="WZ8" s="104"/>
      <c r="XA8" s="104"/>
      <c r="XB8" s="104"/>
      <c r="XC8" s="104"/>
      <c r="XD8" s="104"/>
      <c r="XE8" s="104"/>
      <c r="XF8" s="104"/>
      <c r="XG8" s="104"/>
      <c r="XH8" s="104"/>
      <c r="XI8" s="104"/>
      <c r="XJ8" s="104"/>
      <c r="XK8" s="104"/>
      <c r="XL8" s="104"/>
      <c r="XM8" s="104"/>
      <c r="XN8" s="104"/>
      <c r="XO8" s="104"/>
      <c r="XP8" s="104"/>
      <c r="XQ8" s="104"/>
      <c r="XR8" s="104"/>
      <c r="XS8" s="104"/>
      <c r="XT8" s="104"/>
      <c r="XU8" s="104"/>
      <c r="XV8" s="104"/>
      <c r="XW8" s="104"/>
      <c r="XX8" s="104"/>
      <c r="XY8" s="104"/>
      <c r="XZ8" s="104"/>
      <c r="YA8" s="104"/>
      <c r="YB8" s="104"/>
      <c r="YC8" s="104"/>
      <c r="YD8" s="104"/>
      <c r="YE8" s="104"/>
      <c r="YF8" s="104"/>
      <c r="YG8" s="104"/>
      <c r="YH8" s="104"/>
      <c r="YI8" s="104"/>
      <c r="YJ8" s="104"/>
      <c r="YK8" s="104"/>
      <c r="YL8" s="104"/>
      <c r="YM8" s="104"/>
      <c r="YN8" s="104"/>
      <c r="YO8" s="104"/>
      <c r="YP8" s="104"/>
      <c r="YQ8" s="104"/>
      <c r="YR8" s="104"/>
      <c r="YS8" s="104"/>
      <c r="YT8" s="104"/>
      <c r="YU8" s="104"/>
      <c r="YV8" s="104"/>
      <c r="YW8" s="104"/>
      <c r="YX8" s="104"/>
      <c r="YY8" s="104"/>
      <c r="YZ8" s="104"/>
      <c r="ZA8" s="104"/>
      <c r="ZB8" s="104"/>
      <c r="ZC8" s="104"/>
      <c r="ZD8" s="104"/>
      <c r="ZE8" s="104"/>
      <c r="ZF8" s="104"/>
      <c r="ZG8" s="104"/>
      <c r="ZH8" s="104"/>
      <c r="ZI8" s="104"/>
      <c r="ZJ8" s="104"/>
      <c r="ZK8" s="104"/>
      <c r="ZL8" s="104"/>
      <c r="ZM8" s="104"/>
      <c r="ZN8" s="104"/>
      <c r="ZO8" s="104"/>
      <c r="ZP8" s="104"/>
      <c r="ZQ8" s="104"/>
      <c r="ZR8" s="104"/>
      <c r="ZS8" s="104"/>
      <c r="ZT8" s="104"/>
      <c r="ZU8" s="104"/>
      <c r="ZV8" s="104"/>
      <c r="ZW8" s="104"/>
      <c r="ZX8" s="104"/>
      <c r="ZY8" s="104"/>
      <c r="ZZ8" s="104"/>
      <c r="AAA8" s="104"/>
      <c r="AAB8" s="104"/>
      <c r="AAC8" s="104"/>
      <c r="AAD8" s="104"/>
      <c r="AAE8" s="104"/>
      <c r="AAF8" s="104"/>
      <c r="AAG8" s="104"/>
      <c r="AAH8" s="104"/>
      <c r="AAI8" s="104"/>
      <c r="AAJ8" s="104"/>
      <c r="AAK8" s="104"/>
      <c r="AAL8" s="104"/>
      <c r="AAM8" s="104"/>
      <c r="AAN8" s="104"/>
      <c r="AAO8" s="104"/>
      <c r="AAP8" s="104"/>
      <c r="AAQ8" s="104"/>
      <c r="AAR8" s="104"/>
      <c r="AAS8" s="104"/>
      <c r="AAT8" s="104"/>
      <c r="AAU8" s="104"/>
      <c r="AAV8" s="104"/>
      <c r="AAW8" s="104"/>
      <c r="AAX8" s="104"/>
      <c r="AAY8" s="104"/>
      <c r="AAZ8" s="104"/>
      <c r="ABA8" s="104"/>
      <c r="ABB8" s="104"/>
      <c r="ABC8" s="104"/>
      <c r="ABD8" s="104"/>
      <c r="ABE8" s="104"/>
      <c r="ABF8" s="104"/>
      <c r="ABG8" s="104"/>
      <c r="ABH8" s="104"/>
      <c r="ABI8" s="104"/>
      <c r="ABJ8" s="104"/>
      <c r="ABK8" s="104"/>
      <c r="ABL8" s="104"/>
      <c r="ABM8" s="104"/>
      <c r="ABN8" s="104"/>
      <c r="ABO8" s="104"/>
      <c r="ABP8" s="104"/>
      <c r="ABQ8" s="104"/>
      <c r="ABR8" s="104"/>
      <c r="ABS8" s="104"/>
      <c r="ABT8" s="104"/>
      <c r="ABU8" s="104"/>
      <c r="ABV8" s="104"/>
      <c r="ABW8" s="104"/>
      <c r="ABX8" s="104"/>
      <c r="ABY8" s="104"/>
      <c r="ABZ8" s="104"/>
      <c r="ACA8" s="104"/>
      <c r="ACB8" s="104"/>
      <c r="ACC8" s="104"/>
      <c r="ACD8" s="104"/>
      <c r="ACE8" s="104"/>
      <c r="ACF8" s="104"/>
      <c r="ACG8" s="104"/>
      <c r="ACH8" s="104"/>
      <c r="ACI8" s="104"/>
      <c r="ACJ8" s="104"/>
      <c r="ACK8" s="104"/>
      <c r="ACL8" s="104"/>
      <c r="ACM8" s="104"/>
      <c r="ACN8" s="104"/>
      <c r="ACO8" s="104"/>
      <c r="ACP8" s="104"/>
      <c r="ACQ8" s="104"/>
      <c r="ACR8" s="104"/>
      <c r="ACS8" s="104"/>
      <c r="ACT8" s="104"/>
      <c r="ACU8" s="104"/>
      <c r="ACV8" s="104"/>
      <c r="ACW8" s="104"/>
      <c r="ACX8" s="104"/>
      <c r="ACY8" s="104"/>
      <c r="ACZ8" s="104"/>
      <c r="ADA8" s="104"/>
      <c r="ADB8" s="104"/>
      <c r="ADC8" s="104"/>
      <c r="ADD8" s="104"/>
      <c r="ADE8" s="104"/>
      <c r="ADF8" s="104"/>
      <c r="ADG8" s="104"/>
      <c r="ADH8" s="104"/>
      <c r="ADI8" s="104"/>
      <c r="ADJ8" s="104"/>
      <c r="ADK8" s="104"/>
      <c r="ADL8" s="104"/>
      <c r="ADM8" s="104"/>
      <c r="ADN8" s="104"/>
      <c r="ADO8" s="104"/>
      <c r="ADP8" s="104"/>
      <c r="ADQ8" s="104"/>
      <c r="ADR8" s="104"/>
      <c r="ADS8" s="104"/>
      <c r="ADT8" s="104"/>
      <c r="ADU8" s="104"/>
      <c r="ADV8" s="104"/>
      <c r="ADW8" s="104"/>
      <c r="ADX8" s="104"/>
      <c r="ADY8" s="104"/>
      <c r="ADZ8" s="104"/>
      <c r="AEA8" s="104"/>
      <c r="AEB8" s="104"/>
      <c r="AEC8" s="104"/>
      <c r="AED8" s="104"/>
      <c r="AEE8" s="104"/>
      <c r="AEF8" s="104"/>
      <c r="AEG8" s="104"/>
      <c r="AEH8" s="104"/>
      <c r="AEI8" s="104"/>
      <c r="AEJ8" s="104"/>
      <c r="AEK8" s="104"/>
      <c r="AEL8" s="104"/>
      <c r="AEM8" s="104"/>
      <c r="AEN8" s="104"/>
      <c r="AEO8" s="104"/>
      <c r="AEP8" s="104"/>
      <c r="AEQ8" s="104"/>
      <c r="AER8" s="104"/>
      <c r="AES8" s="104"/>
      <c r="AET8" s="104"/>
      <c r="AEU8" s="104"/>
      <c r="AEV8" s="104"/>
      <c r="AEW8" s="104"/>
      <c r="AEX8" s="104"/>
      <c r="AEY8" s="104"/>
      <c r="AEZ8" s="104"/>
      <c r="AFA8" s="104"/>
      <c r="AFB8" s="104"/>
      <c r="AFC8" s="104"/>
      <c r="AFD8" s="104"/>
      <c r="AFE8" s="104"/>
      <c r="AFF8" s="104"/>
      <c r="AFG8" s="104"/>
      <c r="AFH8" s="104"/>
      <c r="AFI8" s="104"/>
      <c r="AFJ8" s="104"/>
      <c r="AFK8" s="104"/>
      <c r="AFL8" s="104"/>
      <c r="AFM8" s="104"/>
      <c r="AFN8" s="104"/>
      <c r="AFO8" s="104"/>
      <c r="AFP8" s="104"/>
      <c r="AFQ8" s="104"/>
      <c r="AFR8" s="104"/>
      <c r="AFS8" s="104"/>
      <c r="AFT8" s="104"/>
      <c r="AFU8" s="104"/>
      <c r="AFV8" s="104"/>
      <c r="AFW8" s="104"/>
      <c r="AFX8" s="104"/>
      <c r="AFY8" s="104"/>
      <c r="AFZ8" s="104"/>
      <c r="AGA8" s="104"/>
      <c r="AGB8" s="104"/>
      <c r="AGC8" s="104"/>
      <c r="AGD8" s="104"/>
      <c r="AGE8" s="104"/>
      <c r="AGF8" s="104"/>
      <c r="AGG8" s="104"/>
      <c r="AGH8" s="104"/>
      <c r="AGI8" s="104"/>
      <c r="AGJ8" s="104"/>
      <c r="AGK8" s="104"/>
      <c r="AGL8" s="104"/>
      <c r="AGM8" s="104"/>
      <c r="AGN8" s="104"/>
      <c r="AGO8" s="104"/>
      <c r="AGP8" s="104"/>
      <c r="AGQ8" s="104"/>
      <c r="AGR8" s="104"/>
      <c r="AGS8" s="104"/>
      <c r="AGT8" s="104"/>
      <c r="AGU8" s="104"/>
      <c r="AGV8" s="104"/>
      <c r="AGW8" s="104"/>
      <c r="AGX8" s="104"/>
      <c r="AGY8" s="104"/>
      <c r="AGZ8" s="104"/>
      <c r="AHA8" s="104"/>
      <c r="AHB8" s="104"/>
      <c r="AHC8" s="104"/>
      <c r="AHD8" s="104"/>
      <c r="AHE8" s="104"/>
      <c r="AHF8" s="104"/>
      <c r="AHG8" s="104"/>
      <c r="AHH8" s="104"/>
      <c r="AHI8" s="104"/>
      <c r="AHJ8" s="104"/>
      <c r="AHK8" s="104"/>
      <c r="AHL8" s="104"/>
      <c r="AHM8" s="104"/>
      <c r="AHN8" s="104"/>
      <c r="AHO8" s="104"/>
      <c r="AHP8" s="104"/>
      <c r="AHQ8" s="104"/>
      <c r="AHR8" s="104"/>
      <c r="AHS8" s="104"/>
      <c r="AHT8" s="104"/>
      <c r="AHU8" s="104"/>
      <c r="AHV8" s="104"/>
      <c r="AHW8" s="104"/>
      <c r="AHX8" s="104"/>
      <c r="AHY8" s="104"/>
      <c r="AHZ8" s="104"/>
      <c r="AIA8" s="104"/>
      <c r="AIB8" s="104"/>
      <c r="AIC8" s="104"/>
      <c r="AID8" s="104"/>
      <c r="AIE8" s="104"/>
      <c r="AIF8" s="104"/>
      <c r="AIG8" s="104"/>
      <c r="AIH8" s="104"/>
      <c r="AII8" s="104"/>
      <c r="AIJ8" s="104"/>
      <c r="AIK8" s="104"/>
      <c r="AIL8" s="104"/>
      <c r="AIM8" s="104"/>
      <c r="AIN8" s="104"/>
      <c r="AIO8" s="104"/>
      <c r="AIP8" s="104"/>
      <c r="AIQ8" s="104"/>
      <c r="AIR8" s="104"/>
      <c r="AIS8" s="104"/>
      <c r="AIT8" s="104"/>
      <c r="AIU8" s="104"/>
      <c r="AIV8" s="104"/>
      <c r="AIW8" s="104"/>
      <c r="AIX8" s="104"/>
      <c r="AIY8" s="104"/>
      <c r="AIZ8" s="104"/>
      <c r="AJA8" s="104"/>
      <c r="AJB8" s="104"/>
      <c r="AJC8" s="104"/>
      <c r="AJD8" s="104"/>
      <c r="AJE8" s="104"/>
      <c r="AJF8" s="104"/>
      <c r="AJG8" s="104"/>
      <c r="AJH8" s="104"/>
      <c r="AJI8" s="104"/>
      <c r="AJJ8" s="104"/>
      <c r="AJK8" s="104"/>
      <c r="AJL8" s="104"/>
      <c r="AJM8" s="104"/>
      <c r="AJN8" s="104"/>
      <c r="AJO8" s="104"/>
      <c r="AJP8" s="104"/>
      <c r="AJQ8" s="104"/>
      <c r="AJR8" s="104"/>
      <c r="AJS8" s="104"/>
      <c r="AJT8" s="104"/>
      <c r="AJU8" s="104"/>
      <c r="AJV8" s="104"/>
      <c r="AJW8" s="104"/>
      <c r="AJX8" s="104"/>
      <c r="AJY8" s="104"/>
      <c r="AJZ8" s="104"/>
      <c r="AKA8" s="104"/>
      <c r="AKB8" s="104"/>
      <c r="AKC8" s="104"/>
      <c r="AKD8" s="104"/>
      <c r="AKE8" s="104"/>
      <c r="AKF8" s="104"/>
      <c r="AKG8" s="104"/>
      <c r="AKH8" s="104"/>
      <c r="AKI8" s="104"/>
      <c r="AKJ8" s="104"/>
      <c r="AKK8" s="104"/>
      <c r="AKL8" s="104"/>
      <c r="AKM8" s="104"/>
      <c r="AKN8" s="104"/>
      <c r="AKO8" s="104"/>
      <c r="AKP8" s="104"/>
      <c r="AKQ8" s="104"/>
      <c r="AKR8" s="104"/>
      <c r="AKS8" s="104"/>
      <c r="AKT8" s="104"/>
      <c r="AKU8" s="104"/>
      <c r="AKV8" s="104"/>
      <c r="AKW8" s="104"/>
      <c r="AKX8" s="104"/>
      <c r="AKY8" s="104"/>
      <c r="AKZ8" s="104"/>
      <c r="ALA8" s="104"/>
      <c r="ALB8" s="104"/>
      <c r="ALC8" s="104"/>
      <c r="ALD8" s="104"/>
      <c r="ALE8" s="104"/>
      <c r="ALF8" s="104"/>
      <c r="ALG8" s="104"/>
      <c r="ALH8" s="104"/>
      <c r="ALI8" s="104"/>
      <c r="ALJ8" s="104"/>
      <c r="ALK8" s="104"/>
      <c r="ALL8" s="104"/>
      <c r="ALM8" s="104"/>
      <c r="ALN8" s="104"/>
      <c r="ALO8" s="104"/>
      <c r="ALP8" s="104"/>
      <c r="ALQ8" s="104"/>
      <c r="ALR8" s="104"/>
      <c r="ALS8" s="104"/>
      <c r="ALT8" s="104"/>
      <c r="ALU8" s="104"/>
      <c r="ALV8" s="104"/>
      <c r="ALW8" s="104"/>
      <c r="ALX8" s="104"/>
      <c r="ALY8" s="104"/>
      <c r="ALZ8" s="104"/>
      <c r="AMA8" s="104"/>
      <c r="AMB8" s="104"/>
      <c r="AMC8" s="104"/>
      <c r="AMD8" s="104"/>
      <c r="AME8" s="104"/>
      <c r="AMF8" s="104"/>
      <c r="AMG8" s="104"/>
      <c r="AMH8" s="104"/>
      <c r="AMI8" s="104"/>
      <c r="AMJ8" s="104"/>
    </row>
    <row r="9" spans="2:1024" s="103" customFormat="1" ht="15">
      <c r="B9" s="105">
        <v>4</v>
      </c>
      <c r="C9" s="106" t="s">
        <v>139</v>
      </c>
      <c r="D9" s="106"/>
      <c r="E9" s="108" t="s">
        <v>140</v>
      </c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4"/>
      <c r="EH9" s="104"/>
      <c r="EI9" s="104"/>
      <c r="EJ9" s="104"/>
      <c r="EK9" s="104"/>
      <c r="EL9" s="104"/>
      <c r="EM9" s="104"/>
      <c r="EN9" s="104"/>
      <c r="EO9" s="104"/>
      <c r="EP9" s="104"/>
      <c r="EQ9" s="104"/>
      <c r="ER9" s="104"/>
      <c r="ES9" s="104"/>
      <c r="ET9" s="104"/>
      <c r="EU9" s="104"/>
      <c r="EV9" s="104"/>
      <c r="EW9" s="104"/>
      <c r="EX9" s="104"/>
      <c r="EY9" s="104"/>
      <c r="EZ9" s="104"/>
      <c r="FA9" s="104"/>
      <c r="FB9" s="104"/>
      <c r="FC9" s="104"/>
      <c r="FD9" s="104"/>
      <c r="FE9" s="104"/>
      <c r="FF9" s="104"/>
      <c r="FG9" s="104"/>
      <c r="FH9" s="104"/>
      <c r="FI9" s="104"/>
      <c r="FJ9" s="104"/>
      <c r="FK9" s="104"/>
      <c r="FL9" s="104"/>
      <c r="FM9" s="104"/>
      <c r="FN9" s="104"/>
      <c r="FO9" s="104"/>
      <c r="FP9" s="104"/>
      <c r="FQ9" s="104"/>
      <c r="FR9" s="104"/>
      <c r="FS9" s="104"/>
      <c r="FT9" s="104"/>
      <c r="FU9" s="104"/>
      <c r="FV9" s="104"/>
      <c r="FW9" s="104"/>
      <c r="FX9" s="104"/>
      <c r="FY9" s="104"/>
      <c r="FZ9" s="104"/>
      <c r="GA9" s="104"/>
      <c r="GB9" s="104"/>
      <c r="GC9" s="104"/>
      <c r="GD9" s="104"/>
      <c r="GE9" s="104"/>
      <c r="GF9" s="104"/>
      <c r="GG9" s="104"/>
      <c r="GH9" s="104"/>
      <c r="GI9" s="104"/>
      <c r="GJ9" s="104"/>
      <c r="GK9" s="104"/>
      <c r="GL9" s="104"/>
      <c r="GM9" s="104"/>
      <c r="GN9" s="104"/>
      <c r="GO9" s="104"/>
      <c r="GP9" s="104"/>
      <c r="GQ9" s="104"/>
      <c r="GR9" s="104"/>
      <c r="GS9" s="104"/>
      <c r="GT9" s="104"/>
      <c r="GU9" s="104"/>
      <c r="GV9" s="104"/>
      <c r="GW9" s="104"/>
      <c r="GX9" s="104"/>
      <c r="GY9" s="104"/>
      <c r="GZ9" s="104"/>
      <c r="HA9" s="104"/>
      <c r="HB9" s="104"/>
      <c r="HC9" s="104"/>
      <c r="HD9" s="104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  <c r="IU9" s="104"/>
      <c r="IV9" s="104"/>
      <c r="IW9" s="104"/>
      <c r="IX9" s="104"/>
      <c r="IY9" s="104"/>
      <c r="IZ9" s="104"/>
      <c r="JA9" s="104"/>
      <c r="JB9" s="104"/>
      <c r="JC9" s="104"/>
      <c r="JD9" s="104"/>
      <c r="JE9" s="104"/>
      <c r="JF9" s="104"/>
      <c r="JG9" s="104"/>
      <c r="JH9" s="104"/>
      <c r="JI9" s="104"/>
      <c r="JJ9" s="104"/>
      <c r="JK9" s="104"/>
      <c r="JL9" s="104"/>
      <c r="JM9" s="104"/>
      <c r="JN9" s="104"/>
      <c r="JO9" s="104"/>
      <c r="JP9" s="104"/>
      <c r="JQ9" s="104"/>
      <c r="JR9" s="104"/>
      <c r="JS9" s="104"/>
      <c r="JT9" s="104"/>
      <c r="JU9" s="104"/>
      <c r="JV9" s="104"/>
      <c r="JW9" s="104"/>
      <c r="JX9" s="104"/>
      <c r="JY9" s="104"/>
      <c r="JZ9" s="104"/>
      <c r="KA9" s="104"/>
      <c r="KB9" s="104"/>
      <c r="KC9" s="104"/>
      <c r="KD9" s="104"/>
      <c r="KE9" s="104"/>
      <c r="KF9" s="104"/>
      <c r="KG9" s="104"/>
      <c r="KH9" s="104"/>
      <c r="KI9" s="104"/>
      <c r="KJ9" s="104"/>
      <c r="KK9" s="104"/>
      <c r="KL9" s="104"/>
      <c r="KM9" s="104"/>
      <c r="KN9" s="104"/>
      <c r="KO9" s="104"/>
      <c r="KP9" s="104"/>
      <c r="KQ9" s="104"/>
      <c r="KR9" s="104"/>
      <c r="KS9" s="104"/>
      <c r="KT9" s="104"/>
      <c r="KU9" s="104"/>
      <c r="KV9" s="104"/>
      <c r="KW9" s="104"/>
      <c r="KX9" s="104"/>
      <c r="KY9" s="104"/>
      <c r="KZ9" s="104"/>
      <c r="LA9" s="104"/>
      <c r="LB9" s="104"/>
      <c r="LC9" s="104"/>
      <c r="LD9" s="104"/>
      <c r="LE9" s="104"/>
      <c r="LF9" s="104"/>
      <c r="LG9" s="104"/>
      <c r="LH9" s="104"/>
      <c r="LI9" s="104"/>
      <c r="LJ9" s="104"/>
      <c r="LK9" s="104"/>
      <c r="LL9" s="104"/>
      <c r="LM9" s="104"/>
      <c r="LN9" s="104"/>
      <c r="LO9" s="104"/>
      <c r="LP9" s="104"/>
      <c r="LQ9" s="104"/>
      <c r="LR9" s="104"/>
      <c r="LS9" s="104"/>
      <c r="LT9" s="104"/>
      <c r="LU9" s="104"/>
      <c r="LV9" s="104"/>
      <c r="LW9" s="104"/>
      <c r="LX9" s="104"/>
      <c r="LY9" s="104"/>
      <c r="LZ9" s="104"/>
      <c r="MA9" s="104"/>
      <c r="MB9" s="104"/>
      <c r="MC9" s="104"/>
      <c r="MD9" s="104"/>
      <c r="ME9" s="104"/>
      <c r="MF9" s="104"/>
      <c r="MG9" s="104"/>
      <c r="MH9" s="104"/>
      <c r="MI9" s="104"/>
      <c r="MJ9" s="104"/>
      <c r="MK9" s="104"/>
      <c r="ML9" s="104"/>
      <c r="MM9" s="104"/>
      <c r="MN9" s="104"/>
      <c r="MO9" s="104"/>
      <c r="MP9" s="104"/>
      <c r="MQ9" s="104"/>
      <c r="MR9" s="104"/>
      <c r="MS9" s="104"/>
      <c r="MT9" s="104"/>
      <c r="MU9" s="104"/>
      <c r="MV9" s="104"/>
      <c r="MW9" s="104"/>
      <c r="MX9" s="104"/>
      <c r="MY9" s="104"/>
      <c r="MZ9" s="104"/>
      <c r="NA9" s="104"/>
      <c r="NB9" s="104"/>
      <c r="NC9" s="104"/>
      <c r="ND9" s="104"/>
      <c r="NE9" s="104"/>
      <c r="NF9" s="104"/>
      <c r="NG9" s="104"/>
      <c r="NH9" s="104"/>
      <c r="NI9" s="104"/>
      <c r="NJ9" s="104"/>
      <c r="NK9" s="104"/>
      <c r="NL9" s="104"/>
      <c r="NM9" s="104"/>
      <c r="NN9" s="104"/>
      <c r="NO9" s="104"/>
      <c r="NP9" s="104"/>
      <c r="NQ9" s="104"/>
      <c r="NR9" s="104"/>
      <c r="NS9" s="104"/>
      <c r="NT9" s="104"/>
      <c r="NU9" s="104"/>
      <c r="NV9" s="104"/>
      <c r="NW9" s="104"/>
      <c r="NX9" s="104"/>
      <c r="NY9" s="104"/>
      <c r="NZ9" s="104"/>
      <c r="OA9" s="104"/>
      <c r="OB9" s="104"/>
      <c r="OC9" s="104"/>
      <c r="OD9" s="104"/>
      <c r="OE9" s="104"/>
      <c r="OF9" s="104"/>
      <c r="OG9" s="104"/>
      <c r="OH9" s="104"/>
      <c r="OI9" s="104"/>
      <c r="OJ9" s="104"/>
      <c r="OK9" s="104"/>
      <c r="OL9" s="104"/>
      <c r="OM9" s="104"/>
      <c r="ON9" s="104"/>
      <c r="OO9" s="104"/>
      <c r="OP9" s="104"/>
      <c r="OQ9" s="104"/>
      <c r="OR9" s="104"/>
      <c r="OS9" s="104"/>
      <c r="OT9" s="104"/>
      <c r="OU9" s="104"/>
      <c r="OV9" s="104"/>
      <c r="OW9" s="104"/>
      <c r="OX9" s="104"/>
      <c r="OY9" s="104"/>
      <c r="OZ9" s="104"/>
      <c r="PA9" s="104"/>
      <c r="PB9" s="104"/>
      <c r="PC9" s="104"/>
      <c r="PD9" s="104"/>
      <c r="PE9" s="104"/>
      <c r="PF9" s="104"/>
      <c r="PG9" s="104"/>
      <c r="PH9" s="104"/>
      <c r="PI9" s="104"/>
      <c r="PJ9" s="104"/>
      <c r="PK9" s="104"/>
      <c r="PL9" s="104"/>
      <c r="PM9" s="104"/>
      <c r="PN9" s="104"/>
      <c r="PO9" s="104"/>
      <c r="PP9" s="104"/>
      <c r="PQ9" s="104"/>
      <c r="PR9" s="104"/>
      <c r="PS9" s="104"/>
      <c r="PT9" s="104"/>
      <c r="PU9" s="104"/>
      <c r="PV9" s="104"/>
      <c r="PW9" s="104"/>
      <c r="PX9" s="104"/>
      <c r="PY9" s="104"/>
      <c r="PZ9" s="104"/>
      <c r="QA9" s="104"/>
      <c r="QB9" s="104"/>
      <c r="QC9" s="104"/>
      <c r="QD9" s="104"/>
      <c r="QE9" s="104"/>
      <c r="QF9" s="104"/>
      <c r="QG9" s="104"/>
      <c r="QH9" s="104"/>
      <c r="QI9" s="104"/>
      <c r="QJ9" s="104"/>
      <c r="QK9" s="104"/>
      <c r="QL9" s="104"/>
      <c r="QM9" s="104"/>
      <c r="QN9" s="104"/>
      <c r="QO9" s="104"/>
      <c r="QP9" s="104"/>
      <c r="QQ9" s="104"/>
      <c r="QR9" s="104"/>
      <c r="QS9" s="104"/>
      <c r="QT9" s="104"/>
      <c r="QU9" s="104"/>
      <c r="QV9" s="104"/>
      <c r="QW9" s="104"/>
      <c r="QX9" s="104"/>
      <c r="QY9" s="104"/>
      <c r="QZ9" s="104"/>
      <c r="RA9" s="104"/>
      <c r="RB9" s="104"/>
      <c r="RC9" s="104"/>
      <c r="RD9" s="104"/>
      <c r="RE9" s="104"/>
      <c r="RF9" s="104"/>
      <c r="RG9" s="104"/>
      <c r="RH9" s="104"/>
      <c r="RI9" s="104"/>
      <c r="RJ9" s="104"/>
      <c r="RK9" s="104"/>
      <c r="RL9" s="104"/>
      <c r="RM9" s="104"/>
      <c r="RN9" s="104"/>
      <c r="RO9" s="104"/>
      <c r="RP9" s="104"/>
      <c r="RQ9" s="104"/>
      <c r="RR9" s="104"/>
      <c r="RS9" s="104"/>
      <c r="RT9" s="104"/>
      <c r="RU9" s="104"/>
      <c r="RV9" s="104"/>
      <c r="RW9" s="104"/>
      <c r="RX9" s="104"/>
      <c r="RY9" s="104"/>
      <c r="RZ9" s="104"/>
      <c r="SA9" s="104"/>
      <c r="SB9" s="104"/>
      <c r="SC9" s="104"/>
      <c r="SD9" s="104"/>
      <c r="SE9" s="104"/>
      <c r="SF9" s="104"/>
      <c r="SG9" s="104"/>
      <c r="SH9" s="104"/>
      <c r="SI9" s="104"/>
      <c r="SJ9" s="104"/>
      <c r="SK9" s="104"/>
      <c r="SL9" s="104"/>
      <c r="SM9" s="104"/>
      <c r="SN9" s="104"/>
      <c r="SO9" s="104"/>
      <c r="SP9" s="104"/>
      <c r="SQ9" s="104"/>
      <c r="SR9" s="104"/>
      <c r="SS9" s="104"/>
      <c r="ST9" s="104"/>
      <c r="SU9" s="104"/>
      <c r="SV9" s="104"/>
      <c r="SW9" s="104"/>
      <c r="SX9" s="104"/>
      <c r="SY9" s="104"/>
      <c r="SZ9" s="104"/>
      <c r="TA9" s="104"/>
      <c r="TB9" s="104"/>
      <c r="TC9" s="104"/>
      <c r="TD9" s="104"/>
      <c r="TE9" s="104"/>
      <c r="TF9" s="104"/>
      <c r="TG9" s="104"/>
      <c r="TH9" s="104"/>
      <c r="TI9" s="104"/>
      <c r="TJ9" s="104"/>
      <c r="TK9" s="104"/>
      <c r="TL9" s="104"/>
      <c r="TM9" s="104"/>
      <c r="TN9" s="104"/>
      <c r="TO9" s="104"/>
      <c r="TP9" s="104"/>
      <c r="TQ9" s="104"/>
      <c r="TR9" s="104"/>
      <c r="TS9" s="104"/>
      <c r="TT9" s="104"/>
      <c r="TU9" s="104"/>
      <c r="TV9" s="104"/>
      <c r="TW9" s="104"/>
      <c r="TX9" s="104"/>
      <c r="TY9" s="104"/>
      <c r="TZ9" s="104"/>
      <c r="UA9" s="104"/>
      <c r="UB9" s="104"/>
      <c r="UC9" s="104"/>
      <c r="UD9" s="104"/>
      <c r="UE9" s="104"/>
      <c r="UF9" s="104"/>
      <c r="UG9" s="104"/>
      <c r="UH9" s="104"/>
      <c r="UI9" s="104"/>
      <c r="UJ9" s="104"/>
      <c r="UK9" s="104"/>
      <c r="UL9" s="104"/>
      <c r="UM9" s="104"/>
      <c r="UN9" s="104"/>
      <c r="UO9" s="104"/>
      <c r="UP9" s="104"/>
      <c r="UQ9" s="104"/>
      <c r="UR9" s="104"/>
      <c r="US9" s="104"/>
      <c r="UT9" s="104"/>
      <c r="UU9" s="104"/>
      <c r="UV9" s="104"/>
      <c r="UW9" s="104"/>
      <c r="UX9" s="104"/>
      <c r="UY9" s="104"/>
      <c r="UZ9" s="104"/>
      <c r="VA9" s="104"/>
      <c r="VB9" s="104"/>
      <c r="VC9" s="104"/>
      <c r="VD9" s="104"/>
      <c r="VE9" s="104"/>
      <c r="VF9" s="104"/>
      <c r="VG9" s="104"/>
      <c r="VH9" s="104"/>
      <c r="VI9" s="104"/>
      <c r="VJ9" s="104"/>
      <c r="VK9" s="104"/>
      <c r="VL9" s="104"/>
      <c r="VM9" s="104"/>
      <c r="VN9" s="104"/>
      <c r="VO9" s="104"/>
      <c r="VP9" s="104"/>
      <c r="VQ9" s="104"/>
      <c r="VR9" s="104"/>
      <c r="VS9" s="104"/>
      <c r="VT9" s="104"/>
      <c r="VU9" s="104"/>
      <c r="VV9" s="104"/>
      <c r="VW9" s="104"/>
      <c r="VX9" s="104"/>
      <c r="VY9" s="104"/>
      <c r="VZ9" s="104"/>
      <c r="WA9" s="104"/>
      <c r="WB9" s="104"/>
      <c r="WC9" s="104"/>
      <c r="WD9" s="104"/>
      <c r="WE9" s="104"/>
      <c r="WF9" s="104"/>
      <c r="WG9" s="104"/>
      <c r="WH9" s="104"/>
      <c r="WI9" s="104"/>
      <c r="WJ9" s="104"/>
      <c r="WK9" s="104"/>
      <c r="WL9" s="104"/>
      <c r="WM9" s="104"/>
      <c r="WN9" s="104"/>
      <c r="WO9" s="104"/>
      <c r="WP9" s="104"/>
      <c r="WQ9" s="104"/>
      <c r="WR9" s="104"/>
      <c r="WS9" s="104"/>
      <c r="WT9" s="104"/>
      <c r="WU9" s="104"/>
      <c r="WV9" s="104"/>
      <c r="WW9" s="104"/>
      <c r="WX9" s="104"/>
      <c r="WY9" s="104"/>
      <c r="WZ9" s="104"/>
      <c r="XA9" s="104"/>
      <c r="XB9" s="104"/>
      <c r="XC9" s="104"/>
      <c r="XD9" s="104"/>
      <c r="XE9" s="104"/>
      <c r="XF9" s="104"/>
      <c r="XG9" s="104"/>
      <c r="XH9" s="104"/>
      <c r="XI9" s="104"/>
      <c r="XJ9" s="104"/>
      <c r="XK9" s="104"/>
      <c r="XL9" s="104"/>
      <c r="XM9" s="104"/>
      <c r="XN9" s="104"/>
      <c r="XO9" s="104"/>
      <c r="XP9" s="104"/>
      <c r="XQ9" s="104"/>
      <c r="XR9" s="104"/>
      <c r="XS9" s="104"/>
      <c r="XT9" s="104"/>
      <c r="XU9" s="104"/>
      <c r="XV9" s="104"/>
      <c r="XW9" s="104"/>
      <c r="XX9" s="104"/>
      <c r="XY9" s="104"/>
      <c r="XZ9" s="104"/>
      <c r="YA9" s="104"/>
      <c r="YB9" s="104"/>
      <c r="YC9" s="104"/>
      <c r="YD9" s="104"/>
      <c r="YE9" s="104"/>
      <c r="YF9" s="104"/>
      <c r="YG9" s="104"/>
      <c r="YH9" s="104"/>
      <c r="YI9" s="104"/>
      <c r="YJ9" s="104"/>
      <c r="YK9" s="104"/>
      <c r="YL9" s="104"/>
      <c r="YM9" s="104"/>
      <c r="YN9" s="104"/>
      <c r="YO9" s="104"/>
      <c r="YP9" s="104"/>
      <c r="YQ9" s="104"/>
      <c r="YR9" s="104"/>
      <c r="YS9" s="104"/>
      <c r="YT9" s="104"/>
      <c r="YU9" s="104"/>
      <c r="YV9" s="104"/>
      <c r="YW9" s="104"/>
      <c r="YX9" s="104"/>
      <c r="YY9" s="104"/>
      <c r="YZ9" s="104"/>
      <c r="ZA9" s="104"/>
      <c r="ZB9" s="104"/>
      <c r="ZC9" s="104"/>
      <c r="ZD9" s="104"/>
      <c r="ZE9" s="104"/>
      <c r="ZF9" s="104"/>
      <c r="ZG9" s="104"/>
      <c r="ZH9" s="104"/>
      <c r="ZI9" s="104"/>
      <c r="ZJ9" s="104"/>
      <c r="ZK9" s="104"/>
      <c r="ZL9" s="104"/>
      <c r="ZM9" s="104"/>
      <c r="ZN9" s="104"/>
      <c r="ZO9" s="104"/>
      <c r="ZP9" s="104"/>
      <c r="ZQ9" s="104"/>
      <c r="ZR9" s="104"/>
      <c r="ZS9" s="104"/>
      <c r="ZT9" s="104"/>
      <c r="ZU9" s="104"/>
      <c r="ZV9" s="104"/>
      <c r="ZW9" s="104"/>
      <c r="ZX9" s="104"/>
      <c r="ZY9" s="104"/>
      <c r="ZZ9" s="104"/>
      <c r="AAA9" s="104"/>
      <c r="AAB9" s="104"/>
      <c r="AAC9" s="104"/>
      <c r="AAD9" s="104"/>
      <c r="AAE9" s="104"/>
      <c r="AAF9" s="104"/>
      <c r="AAG9" s="104"/>
      <c r="AAH9" s="104"/>
      <c r="AAI9" s="104"/>
      <c r="AAJ9" s="104"/>
      <c r="AAK9" s="104"/>
      <c r="AAL9" s="104"/>
      <c r="AAM9" s="104"/>
      <c r="AAN9" s="104"/>
      <c r="AAO9" s="104"/>
      <c r="AAP9" s="104"/>
      <c r="AAQ9" s="104"/>
      <c r="AAR9" s="104"/>
      <c r="AAS9" s="104"/>
      <c r="AAT9" s="104"/>
      <c r="AAU9" s="104"/>
      <c r="AAV9" s="104"/>
      <c r="AAW9" s="104"/>
      <c r="AAX9" s="104"/>
      <c r="AAY9" s="104"/>
      <c r="AAZ9" s="104"/>
      <c r="ABA9" s="104"/>
      <c r="ABB9" s="104"/>
      <c r="ABC9" s="104"/>
      <c r="ABD9" s="104"/>
      <c r="ABE9" s="104"/>
      <c r="ABF9" s="104"/>
      <c r="ABG9" s="104"/>
      <c r="ABH9" s="104"/>
      <c r="ABI9" s="104"/>
      <c r="ABJ9" s="104"/>
      <c r="ABK9" s="104"/>
      <c r="ABL9" s="104"/>
      <c r="ABM9" s="104"/>
      <c r="ABN9" s="104"/>
      <c r="ABO9" s="104"/>
      <c r="ABP9" s="104"/>
      <c r="ABQ9" s="104"/>
      <c r="ABR9" s="104"/>
      <c r="ABS9" s="104"/>
      <c r="ABT9" s="104"/>
      <c r="ABU9" s="104"/>
      <c r="ABV9" s="104"/>
      <c r="ABW9" s="104"/>
      <c r="ABX9" s="104"/>
      <c r="ABY9" s="104"/>
      <c r="ABZ9" s="104"/>
      <c r="ACA9" s="104"/>
      <c r="ACB9" s="104"/>
      <c r="ACC9" s="104"/>
      <c r="ACD9" s="104"/>
      <c r="ACE9" s="104"/>
      <c r="ACF9" s="104"/>
      <c r="ACG9" s="104"/>
      <c r="ACH9" s="104"/>
      <c r="ACI9" s="104"/>
      <c r="ACJ9" s="104"/>
      <c r="ACK9" s="104"/>
      <c r="ACL9" s="104"/>
      <c r="ACM9" s="104"/>
      <c r="ACN9" s="104"/>
      <c r="ACO9" s="104"/>
      <c r="ACP9" s="104"/>
      <c r="ACQ9" s="104"/>
      <c r="ACR9" s="104"/>
      <c r="ACS9" s="104"/>
      <c r="ACT9" s="104"/>
      <c r="ACU9" s="104"/>
      <c r="ACV9" s="104"/>
      <c r="ACW9" s="104"/>
      <c r="ACX9" s="104"/>
      <c r="ACY9" s="104"/>
      <c r="ACZ9" s="104"/>
      <c r="ADA9" s="104"/>
      <c r="ADB9" s="104"/>
      <c r="ADC9" s="104"/>
      <c r="ADD9" s="104"/>
      <c r="ADE9" s="104"/>
      <c r="ADF9" s="104"/>
      <c r="ADG9" s="104"/>
      <c r="ADH9" s="104"/>
      <c r="ADI9" s="104"/>
      <c r="ADJ9" s="104"/>
      <c r="ADK9" s="104"/>
      <c r="ADL9" s="104"/>
      <c r="ADM9" s="104"/>
      <c r="ADN9" s="104"/>
      <c r="ADO9" s="104"/>
      <c r="ADP9" s="104"/>
      <c r="ADQ9" s="104"/>
      <c r="ADR9" s="104"/>
      <c r="ADS9" s="104"/>
      <c r="ADT9" s="104"/>
      <c r="ADU9" s="104"/>
      <c r="ADV9" s="104"/>
      <c r="ADW9" s="104"/>
      <c r="ADX9" s="104"/>
      <c r="ADY9" s="104"/>
      <c r="ADZ9" s="104"/>
      <c r="AEA9" s="104"/>
      <c r="AEB9" s="104"/>
      <c r="AEC9" s="104"/>
      <c r="AED9" s="104"/>
      <c r="AEE9" s="104"/>
      <c r="AEF9" s="104"/>
      <c r="AEG9" s="104"/>
      <c r="AEH9" s="104"/>
      <c r="AEI9" s="104"/>
      <c r="AEJ9" s="104"/>
      <c r="AEK9" s="104"/>
      <c r="AEL9" s="104"/>
      <c r="AEM9" s="104"/>
      <c r="AEN9" s="104"/>
      <c r="AEO9" s="104"/>
      <c r="AEP9" s="104"/>
      <c r="AEQ9" s="104"/>
      <c r="AER9" s="104"/>
      <c r="AES9" s="104"/>
      <c r="AET9" s="104"/>
      <c r="AEU9" s="104"/>
      <c r="AEV9" s="104"/>
      <c r="AEW9" s="104"/>
      <c r="AEX9" s="104"/>
      <c r="AEY9" s="104"/>
      <c r="AEZ9" s="104"/>
      <c r="AFA9" s="104"/>
      <c r="AFB9" s="104"/>
      <c r="AFC9" s="104"/>
      <c r="AFD9" s="104"/>
      <c r="AFE9" s="104"/>
      <c r="AFF9" s="104"/>
      <c r="AFG9" s="104"/>
      <c r="AFH9" s="104"/>
      <c r="AFI9" s="104"/>
      <c r="AFJ9" s="104"/>
      <c r="AFK9" s="104"/>
      <c r="AFL9" s="104"/>
      <c r="AFM9" s="104"/>
      <c r="AFN9" s="104"/>
      <c r="AFO9" s="104"/>
      <c r="AFP9" s="104"/>
      <c r="AFQ9" s="104"/>
      <c r="AFR9" s="104"/>
      <c r="AFS9" s="104"/>
      <c r="AFT9" s="104"/>
      <c r="AFU9" s="104"/>
      <c r="AFV9" s="104"/>
      <c r="AFW9" s="104"/>
      <c r="AFX9" s="104"/>
      <c r="AFY9" s="104"/>
      <c r="AFZ9" s="104"/>
      <c r="AGA9" s="104"/>
      <c r="AGB9" s="104"/>
      <c r="AGC9" s="104"/>
      <c r="AGD9" s="104"/>
      <c r="AGE9" s="104"/>
      <c r="AGF9" s="104"/>
      <c r="AGG9" s="104"/>
      <c r="AGH9" s="104"/>
      <c r="AGI9" s="104"/>
      <c r="AGJ9" s="104"/>
      <c r="AGK9" s="104"/>
      <c r="AGL9" s="104"/>
      <c r="AGM9" s="104"/>
      <c r="AGN9" s="104"/>
      <c r="AGO9" s="104"/>
      <c r="AGP9" s="104"/>
      <c r="AGQ9" s="104"/>
      <c r="AGR9" s="104"/>
      <c r="AGS9" s="104"/>
      <c r="AGT9" s="104"/>
      <c r="AGU9" s="104"/>
      <c r="AGV9" s="104"/>
      <c r="AGW9" s="104"/>
      <c r="AGX9" s="104"/>
      <c r="AGY9" s="104"/>
      <c r="AGZ9" s="104"/>
      <c r="AHA9" s="104"/>
      <c r="AHB9" s="104"/>
      <c r="AHC9" s="104"/>
      <c r="AHD9" s="104"/>
      <c r="AHE9" s="104"/>
      <c r="AHF9" s="104"/>
      <c r="AHG9" s="104"/>
      <c r="AHH9" s="104"/>
      <c r="AHI9" s="104"/>
      <c r="AHJ9" s="104"/>
      <c r="AHK9" s="104"/>
      <c r="AHL9" s="104"/>
      <c r="AHM9" s="104"/>
      <c r="AHN9" s="104"/>
      <c r="AHO9" s="104"/>
      <c r="AHP9" s="104"/>
      <c r="AHQ9" s="104"/>
      <c r="AHR9" s="104"/>
      <c r="AHS9" s="104"/>
      <c r="AHT9" s="104"/>
      <c r="AHU9" s="104"/>
      <c r="AHV9" s="104"/>
      <c r="AHW9" s="104"/>
      <c r="AHX9" s="104"/>
      <c r="AHY9" s="104"/>
      <c r="AHZ9" s="104"/>
      <c r="AIA9" s="104"/>
      <c r="AIB9" s="104"/>
      <c r="AIC9" s="104"/>
      <c r="AID9" s="104"/>
      <c r="AIE9" s="104"/>
      <c r="AIF9" s="104"/>
      <c r="AIG9" s="104"/>
      <c r="AIH9" s="104"/>
      <c r="AII9" s="104"/>
      <c r="AIJ9" s="104"/>
      <c r="AIK9" s="104"/>
      <c r="AIL9" s="104"/>
      <c r="AIM9" s="104"/>
      <c r="AIN9" s="104"/>
      <c r="AIO9" s="104"/>
      <c r="AIP9" s="104"/>
      <c r="AIQ9" s="104"/>
      <c r="AIR9" s="104"/>
      <c r="AIS9" s="104"/>
      <c r="AIT9" s="104"/>
      <c r="AIU9" s="104"/>
      <c r="AIV9" s="104"/>
      <c r="AIW9" s="104"/>
      <c r="AIX9" s="104"/>
      <c r="AIY9" s="104"/>
      <c r="AIZ9" s="104"/>
      <c r="AJA9" s="104"/>
      <c r="AJB9" s="104"/>
      <c r="AJC9" s="104"/>
      <c r="AJD9" s="104"/>
      <c r="AJE9" s="104"/>
      <c r="AJF9" s="104"/>
      <c r="AJG9" s="104"/>
      <c r="AJH9" s="104"/>
      <c r="AJI9" s="104"/>
      <c r="AJJ9" s="104"/>
      <c r="AJK9" s="104"/>
      <c r="AJL9" s="104"/>
      <c r="AJM9" s="104"/>
      <c r="AJN9" s="104"/>
      <c r="AJO9" s="104"/>
      <c r="AJP9" s="104"/>
      <c r="AJQ9" s="104"/>
      <c r="AJR9" s="104"/>
      <c r="AJS9" s="104"/>
      <c r="AJT9" s="104"/>
      <c r="AJU9" s="104"/>
      <c r="AJV9" s="104"/>
      <c r="AJW9" s="104"/>
      <c r="AJX9" s="104"/>
      <c r="AJY9" s="104"/>
      <c r="AJZ9" s="104"/>
      <c r="AKA9" s="104"/>
      <c r="AKB9" s="104"/>
      <c r="AKC9" s="104"/>
      <c r="AKD9" s="104"/>
      <c r="AKE9" s="104"/>
      <c r="AKF9" s="104"/>
      <c r="AKG9" s="104"/>
      <c r="AKH9" s="104"/>
      <c r="AKI9" s="104"/>
      <c r="AKJ9" s="104"/>
      <c r="AKK9" s="104"/>
      <c r="AKL9" s="104"/>
      <c r="AKM9" s="104"/>
      <c r="AKN9" s="104"/>
      <c r="AKO9" s="104"/>
      <c r="AKP9" s="104"/>
      <c r="AKQ9" s="104"/>
      <c r="AKR9" s="104"/>
      <c r="AKS9" s="104"/>
      <c r="AKT9" s="104"/>
      <c r="AKU9" s="104"/>
      <c r="AKV9" s="104"/>
      <c r="AKW9" s="104"/>
      <c r="AKX9" s="104"/>
      <c r="AKY9" s="104"/>
      <c r="AKZ9" s="104"/>
      <c r="ALA9" s="104"/>
      <c r="ALB9" s="104"/>
      <c r="ALC9" s="104"/>
      <c r="ALD9" s="104"/>
      <c r="ALE9" s="104"/>
      <c r="ALF9" s="104"/>
      <c r="ALG9" s="104"/>
      <c r="ALH9" s="104"/>
      <c r="ALI9" s="104"/>
      <c r="ALJ9" s="104"/>
      <c r="ALK9" s="104"/>
      <c r="ALL9" s="104"/>
      <c r="ALM9" s="104"/>
      <c r="ALN9" s="104"/>
      <c r="ALO9" s="104"/>
      <c r="ALP9" s="104"/>
      <c r="ALQ9" s="104"/>
      <c r="ALR9" s="104"/>
      <c r="ALS9" s="104"/>
      <c r="ALT9" s="104"/>
      <c r="ALU9" s="104"/>
      <c r="ALV9" s="104"/>
      <c r="ALW9" s="104"/>
      <c r="ALX9" s="104"/>
      <c r="ALY9" s="104"/>
      <c r="ALZ9" s="104"/>
      <c r="AMA9" s="104"/>
      <c r="AMB9" s="104"/>
      <c r="AMC9" s="104"/>
      <c r="AMD9" s="104"/>
      <c r="AME9" s="104"/>
      <c r="AMF9" s="104"/>
      <c r="AMG9" s="104"/>
      <c r="AMH9" s="104"/>
      <c r="AMI9" s="104"/>
      <c r="AMJ9" s="104"/>
    </row>
    <row r="10" spans="2:1024" s="103" customFormat="1" ht="15">
      <c r="B10" s="105">
        <v>5</v>
      </c>
      <c r="C10" s="106" t="s">
        <v>141</v>
      </c>
      <c r="D10" s="106"/>
      <c r="E10" s="108">
        <v>1</v>
      </c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04"/>
      <c r="EL10" s="104"/>
      <c r="EM10" s="104"/>
      <c r="EN10" s="104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4"/>
      <c r="GA10" s="104"/>
      <c r="GB10" s="104"/>
      <c r="GC10" s="104"/>
      <c r="GD10" s="104"/>
      <c r="GE10" s="104"/>
      <c r="GF10" s="104"/>
      <c r="GG10" s="104"/>
      <c r="GH10" s="104"/>
      <c r="GI10" s="104"/>
      <c r="GJ10" s="104"/>
      <c r="GK10" s="104"/>
      <c r="GL10" s="104"/>
      <c r="GM10" s="104"/>
      <c r="GN10" s="104"/>
      <c r="GO10" s="104"/>
      <c r="GP10" s="104"/>
      <c r="GQ10" s="104"/>
      <c r="GR10" s="104"/>
      <c r="GS10" s="104"/>
      <c r="GT10" s="104"/>
      <c r="GU10" s="104"/>
      <c r="GV10" s="104"/>
      <c r="GW10" s="104"/>
      <c r="GX10" s="104"/>
      <c r="GY10" s="104"/>
      <c r="GZ10" s="104"/>
      <c r="HA10" s="104"/>
      <c r="HB10" s="104"/>
      <c r="HC10" s="104"/>
      <c r="HD10" s="104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  <c r="IU10" s="104"/>
      <c r="IV10" s="104"/>
      <c r="IW10" s="104"/>
      <c r="IX10" s="104"/>
      <c r="IY10" s="104"/>
      <c r="IZ10" s="104"/>
      <c r="JA10" s="104"/>
      <c r="JB10" s="104"/>
      <c r="JC10" s="104"/>
      <c r="JD10" s="104"/>
      <c r="JE10" s="104"/>
      <c r="JF10" s="104"/>
      <c r="JG10" s="104"/>
      <c r="JH10" s="104"/>
      <c r="JI10" s="104"/>
      <c r="JJ10" s="104"/>
      <c r="JK10" s="104"/>
      <c r="JL10" s="104"/>
      <c r="JM10" s="104"/>
      <c r="JN10" s="104"/>
      <c r="JO10" s="104"/>
      <c r="JP10" s="104"/>
      <c r="JQ10" s="104"/>
      <c r="JR10" s="104"/>
      <c r="JS10" s="104"/>
      <c r="JT10" s="104"/>
      <c r="JU10" s="104"/>
      <c r="JV10" s="104"/>
      <c r="JW10" s="104"/>
      <c r="JX10" s="104"/>
      <c r="JY10" s="104"/>
      <c r="JZ10" s="104"/>
      <c r="KA10" s="104"/>
      <c r="KB10" s="104"/>
      <c r="KC10" s="104"/>
      <c r="KD10" s="104"/>
      <c r="KE10" s="104"/>
      <c r="KF10" s="104"/>
      <c r="KG10" s="104"/>
      <c r="KH10" s="104"/>
      <c r="KI10" s="104"/>
      <c r="KJ10" s="104"/>
      <c r="KK10" s="104"/>
      <c r="KL10" s="104"/>
      <c r="KM10" s="104"/>
      <c r="KN10" s="104"/>
      <c r="KO10" s="104"/>
      <c r="KP10" s="104"/>
      <c r="KQ10" s="104"/>
      <c r="KR10" s="104"/>
      <c r="KS10" s="104"/>
      <c r="KT10" s="104"/>
      <c r="KU10" s="104"/>
      <c r="KV10" s="104"/>
      <c r="KW10" s="104"/>
      <c r="KX10" s="104"/>
      <c r="KY10" s="104"/>
      <c r="KZ10" s="104"/>
      <c r="LA10" s="104"/>
      <c r="LB10" s="104"/>
      <c r="LC10" s="104"/>
      <c r="LD10" s="104"/>
      <c r="LE10" s="104"/>
      <c r="LF10" s="104"/>
      <c r="LG10" s="104"/>
      <c r="LH10" s="104"/>
      <c r="LI10" s="104"/>
      <c r="LJ10" s="104"/>
      <c r="LK10" s="104"/>
      <c r="LL10" s="104"/>
      <c r="LM10" s="104"/>
      <c r="LN10" s="104"/>
      <c r="LO10" s="104"/>
      <c r="LP10" s="104"/>
      <c r="LQ10" s="104"/>
      <c r="LR10" s="104"/>
      <c r="LS10" s="104"/>
      <c r="LT10" s="104"/>
      <c r="LU10" s="104"/>
      <c r="LV10" s="104"/>
      <c r="LW10" s="104"/>
      <c r="LX10" s="104"/>
      <c r="LY10" s="104"/>
      <c r="LZ10" s="104"/>
      <c r="MA10" s="104"/>
      <c r="MB10" s="104"/>
      <c r="MC10" s="104"/>
      <c r="MD10" s="104"/>
      <c r="ME10" s="104"/>
      <c r="MF10" s="104"/>
      <c r="MG10" s="104"/>
      <c r="MH10" s="104"/>
      <c r="MI10" s="104"/>
      <c r="MJ10" s="104"/>
      <c r="MK10" s="104"/>
      <c r="ML10" s="104"/>
      <c r="MM10" s="104"/>
      <c r="MN10" s="104"/>
      <c r="MO10" s="104"/>
      <c r="MP10" s="104"/>
      <c r="MQ10" s="104"/>
      <c r="MR10" s="104"/>
      <c r="MS10" s="104"/>
      <c r="MT10" s="104"/>
      <c r="MU10" s="104"/>
      <c r="MV10" s="104"/>
      <c r="MW10" s="104"/>
      <c r="MX10" s="104"/>
      <c r="MY10" s="104"/>
      <c r="MZ10" s="104"/>
      <c r="NA10" s="104"/>
      <c r="NB10" s="104"/>
      <c r="NC10" s="104"/>
      <c r="ND10" s="104"/>
      <c r="NE10" s="104"/>
      <c r="NF10" s="104"/>
      <c r="NG10" s="104"/>
      <c r="NH10" s="104"/>
      <c r="NI10" s="104"/>
      <c r="NJ10" s="104"/>
      <c r="NK10" s="104"/>
      <c r="NL10" s="104"/>
      <c r="NM10" s="104"/>
      <c r="NN10" s="104"/>
      <c r="NO10" s="104"/>
      <c r="NP10" s="104"/>
      <c r="NQ10" s="104"/>
      <c r="NR10" s="104"/>
      <c r="NS10" s="104"/>
      <c r="NT10" s="104"/>
      <c r="NU10" s="104"/>
      <c r="NV10" s="104"/>
      <c r="NW10" s="104"/>
      <c r="NX10" s="104"/>
      <c r="NY10" s="104"/>
      <c r="NZ10" s="104"/>
      <c r="OA10" s="104"/>
      <c r="OB10" s="104"/>
      <c r="OC10" s="104"/>
      <c r="OD10" s="104"/>
      <c r="OE10" s="104"/>
      <c r="OF10" s="104"/>
      <c r="OG10" s="104"/>
      <c r="OH10" s="104"/>
      <c r="OI10" s="104"/>
      <c r="OJ10" s="104"/>
      <c r="OK10" s="104"/>
      <c r="OL10" s="104"/>
      <c r="OM10" s="104"/>
      <c r="ON10" s="104"/>
      <c r="OO10" s="104"/>
      <c r="OP10" s="104"/>
      <c r="OQ10" s="104"/>
      <c r="OR10" s="104"/>
      <c r="OS10" s="104"/>
      <c r="OT10" s="104"/>
      <c r="OU10" s="104"/>
      <c r="OV10" s="104"/>
      <c r="OW10" s="104"/>
      <c r="OX10" s="104"/>
      <c r="OY10" s="104"/>
      <c r="OZ10" s="104"/>
      <c r="PA10" s="104"/>
      <c r="PB10" s="104"/>
      <c r="PC10" s="104"/>
      <c r="PD10" s="104"/>
      <c r="PE10" s="104"/>
      <c r="PF10" s="104"/>
      <c r="PG10" s="104"/>
      <c r="PH10" s="104"/>
      <c r="PI10" s="104"/>
      <c r="PJ10" s="104"/>
      <c r="PK10" s="104"/>
      <c r="PL10" s="104"/>
      <c r="PM10" s="104"/>
      <c r="PN10" s="104"/>
      <c r="PO10" s="104"/>
      <c r="PP10" s="104"/>
      <c r="PQ10" s="104"/>
      <c r="PR10" s="104"/>
      <c r="PS10" s="104"/>
      <c r="PT10" s="104"/>
      <c r="PU10" s="104"/>
      <c r="PV10" s="104"/>
      <c r="PW10" s="104"/>
      <c r="PX10" s="104"/>
      <c r="PY10" s="104"/>
      <c r="PZ10" s="104"/>
      <c r="QA10" s="104"/>
      <c r="QB10" s="104"/>
      <c r="QC10" s="104"/>
      <c r="QD10" s="104"/>
      <c r="QE10" s="104"/>
      <c r="QF10" s="104"/>
      <c r="QG10" s="104"/>
      <c r="QH10" s="104"/>
      <c r="QI10" s="104"/>
      <c r="QJ10" s="104"/>
      <c r="QK10" s="104"/>
      <c r="QL10" s="104"/>
      <c r="QM10" s="104"/>
      <c r="QN10" s="104"/>
      <c r="QO10" s="104"/>
      <c r="QP10" s="104"/>
      <c r="QQ10" s="104"/>
      <c r="QR10" s="104"/>
      <c r="QS10" s="104"/>
      <c r="QT10" s="104"/>
      <c r="QU10" s="104"/>
      <c r="QV10" s="104"/>
      <c r="QW10" s="104"/>
      <c r="QX10" s="104"/>
      <c r="QY10" s="104"/>
      <c r="QZ10" s="104"/>
      <c r="RA10" s="104"/>
      <c r="RB10" s="104"/>
      <c r="RC10" s="104"/>
      <c r="RD10" s="104"/>
      <c r="RE10" s="104"/>
      <c r="RF10" s="104"/>
      <c r="RG10" s="104"/>
      <c r="RH10" s="104"/>
      <c r="RI10" s="104"/>
      <c r="RJ10" s="104"/>
      <c r="RK10" s="104"/>
      <c r="RL10" s="104"/>
      <c r="RM10" s="104"/>
      <c r="RN10" s="104"/>
      <c r="RO10" s="104"/>
      <c r="RP10" s="104"/>
      <c r="RQ10" s="104"/>
      <c r="RR10" s="104"/>
      <c r="RS10" s="104"/>
      <c r="RT10" s="104"/>
      <c r="RU10" s="104"/>
      <c r="RV10" s="104"/>
      <c r="RW10" s="104"/>
      <c r="RX10" s="104"/>
      <c r="RY10" s="104"/>
      <c r="RZ10" s="104"/>
      <c r="SA10" s="104"/>
      <c r="SB10" s="104"/>
      <c r="SC10" s="104"/>
      <c r="SD10" s="104"/>
      <c r="SE10" s="104"/>
      <c r="SF10" s="104"/>
      <c r="SG10" s="104"/>
      <c r="SH10" s="104"/>
      <c r="SI10" s="104"/>
      <c r="SJ10" s="104"/>
      <c r="SK10" s="104"/>
      <c r="SL10" s="104"/>
      <c r="SM10" s="104"/>
      <c r="SN10" s="104"/>
      <c r="SO10" s="104"/>
      <c r="SP10" s="104"/>
      <c r="SQ10" s="104"/>
      <c r="SR10" s="104"/>
      <c r="SS10" s="104"/>
      <c r="ST10" s="104"/>
      <c r="SU10" s="104"/>
      <c r="SV10" s="104"/>
      <c r="SW10" s="104"/>
      <c r="SX10" s="104"/>
      <c r="SY10" s="104"/>
      <c r="SZ10" s="104"/>
      <c r="TA10" s="104"/>
      <c r="TB10" s="104"/>
      <c r="TC10" s="104"/>
      <c r="TD10" s="104"/>
      <c r="TE10" s="104"/>
      <c r="TF10" s="104"/>
      <c r="TG10" s="104"/>
      <c r="TH10" s="104"/>
      <c r="TI10" s="104"/>
      <c r="TJ10" s="104"/>
      <c r="TK10" s="104"/>
      <c r="TL10" s="104"/>
      <c r="TM10" s="104"/>
      <c r="TN10" s="104"/>
      <c r="TO10" s="104"/>
      <c r="TP10" s="104"/>
      <c r="TQ10" s="104"/>
      <c r="TR10" s="104"/>
      <c r="TS10" s="104"/>
      <c r="TT10" s="104"/>
      <c r="TU10" s="104"/>
      <c r="TV10" s="104"/>
      <c r="TW10" s="104"/>
      <c r="TX10" s="104"/>
      <c r="TY10" s="104"/>
      <c r="TZ10" s="104"/>
      <c r="UA10" s="104"/>
      <c r="UB10" s="104"/>
      <c r="UC10" s="104"/>
      <c r="UD10" s="104"/>
      <c r="UE10" s="104"/>
      <c r="UF10" s="104"/>
      <c r="UG10" s="104"/>
      <c r="UH10" s="104"/>
      <c r="UI10" s="104"/>
      <c r="UJ10" s="104"/>
      <c r="UK10" s="104"/>
      <c r="UL10" s="104"/>
      <c r="UM10" s="104"/>
      <c r="UN10" s="104"/>
      <c r="UO10" s="104"/>
      <c r="UP10" s="104"/>
      <c r="UQ10" s="104"/>
      <c r="UR10" s="104"/>
      <c r="US10" s="104"/>
      <c r="UT10" s="104"/>
      <c r="UU10" s="104"/>
      <c r="UV10" s="104"/>
      <c r="UW10" s="104"/>
      <c r="UX10" s="104"/>
      <c r="UY10" s="104"/>
      <c r="UZ10" s="104"/>
      <c r="VA10" s="104"/>
      <c r="VB10" s="104"/>
      <c r="VC10" s="104"/>
      <c r="VD10" s="104"/>
      <c r="VE10" s="104"/>
      <c r="VF10" s="104"/>
      <c r="VG10" s="104"/>
      <c r="VH10" s="104"/>
      <c r="VI10" s="104"/>
      <c r="VJ10" s="104"/>
      <c r="VK10" s="104"/>
      <c r="VL10" s="104"/>
      <c r="VM10" s="104"/>
      <c r="VN10" s="104"/>
      <c r="VO10" s="104"/>
      <c r="VP10" s="104"/>
      <c r="VQ10" s="104"/>
      <c r="VR10" s="104"/>
      <c r="VS10" s="104"/>
      <c r="VT10" s="104"/>
      <c r="VU10" s="104"/>
      <c r="VV10" s="104"/>
      <c r="VW10" s="104"/>
      <c r="VX10" s="104"/>
      <c r="VY10" s="104"/>
      <c r="VZ10" s="104"/>
      <c r="WA10" s="104"/>
      <c r="WB10" s="104"/>
      <c r="WC10" s="104"/>
      <c r="WD10" s="104"/>
      <c r="WE10" s="104"/>
      <c r="WF10" s="104"/>
      <c r="WG10" s="104"/>
      <c r="WH10" s="104"/>
      <c r="WI10" s="104"/>
      <c r="WJ10" s="104"/>
      <c r="WK10" s="104"/>
      <c r="WL10" s="104"/>
      <c r="WM10" s="104"/>
      <c r="WN10" s="104"/>
      <c r="WO10" s="104"/>
      <c r="WP10" s="104"/>
      <c r="WQ10" s="104"/>
      <c r="WR10" s="104"/>
      <c r="WS10" s="104"/>
      <c r="WT10" s="104"/>
      <c r="WU10" s="104"/>
      <c r="WV10" s="104"/>
      <c r="WW10" s="104"/>
      <c r="WX10" s="104"/>
      <c r="WY10" s="104"/>
      <c r="WZ10" s="104"/>
      <c r="XA10" s="104"/>
      <c r="XB10" s="104"/>
      <c r="XC10" s="104"/>
      <c r="XD10" s="104"/>
      <c r="XE10" s="104"/>
      <c r="XF10" s="104"/>
      <c r="XG10" s="104"/>
      <c r="XH10" s="104"/>
      <c r="XI10" s="104"/>
      <c r="XJ10" s="104"/>
      <c r="XK10" s="104"/>
      <c r="XL10" s="104"/>
      <c r="XM10" s="104"/>
      <c r="XN10" s="104"/>
      <c r="XO10" s="104"/>
      <c r="XP10" s="104"/>
      <c r="XQ10" s="104"/>
      <c r="XR10" s="104"/>
      <c r="XS10" s="104"/>
      <c r="XT10" s="104"/>
      <c r="XU10" s="104"/>
      <c r="XV10" s="104"/>
      <c r="XW10" s="104"/>
      <c r="XX10" s="104"/>
      <c r="XY10" s="104"/>
      <c r="XZ10" s="104"/>
      <c r="YA10" s="104"/>
      <c r="YB10" s="104"/>
      <c r="YC10" s="104"/>
      <c r="YD10" s="104"/>
      <c r="YE10" s="104"/>
      <c r="YF10" s="104"/>
      <c r="YG10" s="104"/>
      <c r="YH10" s="104"/>
      <c r="YI10" s="104"/>
      <c r="YJ10" s="104"/>
      <c r="YK10" s="104"/>
      <c r="YL10" s="104"/>
      <c r="YM10" s="104"/>
      <c r="YN10" s="104"/>
      <c r="YO10" s="104"/>
      <c r="YP10" s="104"/>
      <c r="YQ10" s="104"/>
      <c r="YR10" s="104"/>
      <c r="YS10" s="104"/>
      <c r="YT10" s="104"/>
      <c r="YU10" s="104"/>
      <c r="YV10" s="104"/>
      <c r="YW10" s="104"/>
      <c r="YX10" s="104"/>
      <c r="YY10" s="104"/>
      <c r="YZ10" s="104"/>
      <c r="ZA10" s="104"/>
      <c r="ZB10" s="104"/>
      <c r="ZC10" s="104"/>
      <c r="ZD10" s="104"/>
      <c r="ZE10" s="104"/>
      <c r="ZF10" s="104"/>
      <c r="ZG10" s="104"/>
      <c r="ZH10" s="104"/>
      <c r="ZI10" s="104"/>
      <c r="ZJ10" s="104"/>
      <c r="ZK10" s="104"/>
      <c r="ZL10" s="104"/>
      <c r="ZM10" s="104"/>
      <c r="ZN10" s="104"/>
      <c r="ZO10" s="104"/>
      <c r="ZP10" s="104"/>
      <c r="ZQ10" s="104"/>
      <c r="ZR10" s="104"/>
      <c r="ZS10" s="104"/>
      <c r="ZT10" s="104"/>
      <c r="ZU10" s="104"/>
      <c r="ZV10" s="104"/>
      <c r="ZW10" s="104"/>
      <c r="ZX10" s="104"/>
      <c r="ZY10" s="104"/>
      <c r="ZZ10" s="104"/>
      <c r="AAA10" s="104"/>
      <c r="AAB10" s="104"/>
      <c r="AAC10" s="104"/>
      <c r="AAD10" s="104"/>
      <c r="AAE10" s="104"/>
      <c r="AAF10" s="104"/>
      <c r="AAG10" s="104"/>
      <c r="AAH10" s="104"/>
      <c r="AAI10" s="104"/>
      <c r="AAJ10" s="104"/>
      <c r="AAK10" s="104"/>
      <c r="AAL10" s="104"/>
      <c r="AAM10" s="104"/>
      <c r="AAN10" s="104"/>
      <c r="AAO10" s="104"/>
      <c r="AAP10" s="104"/>
      <c r="AAQ10" s="104"/>
      <c r="AAR10" s="104"/>
      <c r="AAS10" s="104"/>
      <c r="AAT10" s="104"/>
      <c r="AAU10" s="104"/>
      <c r="AAV10" s="104"/>
      <c r="AAW10" s="104"/>
      <c r="AAX10" s="104"/>
      <c r="AAY10" s="104"/>
      <c r="AAZ10" s="104"/>
      <c r="ABA10" s="104"/>
      <c r="ABB10" s="104"/>
      <c r="ABC10" s="104"/>
      <c r="ABD10" s="104"/>
      <c r="ABE10" s="104"/>
      <c r="ABF10" s="104"/>
      <c r="ABG10" s="104"/>
      <c r="ABH10" s="104"/>
      <c r="ABI10" s="104"/>
      <c r="ABJ10" s="104"/>
      <c r="ABK10" s="104"/>
      <c r="ABL10" s="104"/>
      <c r="ABM10" s="104"/>
      <c r="ABN10" s="104"/>
      <c r="ABO10" s="104"/>
      <c r="ABP10" s="104"/>
      <c r="ABQ10" s="104"/>
      <c r="ABR10" s="104"/>
      <c r="ABS10" s="104"/>
      <c r="ABT10" s="104"/>
      <c r="ABU10" s="104"/>
      <c r="ABV10" s="104"/>
      <c r="ABW10" s="104"/>
      <c r="ABX10" s="104"/>
      <c r="ABY10" s="104"/>
      <c r="ABZ10" s="104"/>
      <c r="ACA10" s="104"/>
      <c r="ACB10" s="104"/>
      <c r="ACC10" s="104"/>
      <c r="ACD10" s="104"/>
      <c r="ACE10" s="104"/>
      <c r="ACF10" s="104"/>
      <c r="ACG10" s="104"/>
      <c r="ACH10" s="104"/>
      <c r="ACI10" s="104"/>
      <c r="ACJ10" s="104"/>
      <c r="ACK10" s="104"/>
      <c r="ACL10" s="104"/>
      <c r="ACM10" s="104"/>
      <c r="ACN10" s="104"/>
      <c r="ACO10" s="104"/>
      <c r="ACP10" s="104"/>
      <c r="ACQ10" s="104"/>
      <c r="ACR10" s="104"/>
      <c r="ACS10" s="104"/>
      <c r="ACT10" s="104"/>
      <c r="ACU10" s="104"/>
      <c r="ACV10" s="104"/>
      <c r="ACW10" s="104"/>
      <c r="ACX10" s="104"/>
      <c r="ACY10" s="104"/>
      <c r="ACZ10" s="104"/>
      <c r="ADA10" s="104"/>
      <c r="ADB10" s="104"/>
      <c r="ADC10" s="104"/>
      <c r="ADD10" s="104"/>
      <c r="ADE10" s="104"/>
      <c r="ADF10" s="104"/>
      <c r="ADG10" s="104"/>
      <c r="ADH10" s="104"/>
      <c r="ADI10" s="104"/>
      <c r="ADJ10" s="104"/>
      <c r="ADK10" s="104"/>
      <c r="ADL10" s="104"/>
      <c r="ADM10" s="104"/>
      <c r="ADN10" s="104"/>
      <c r="ADO10" s="104"/>
      <c r="ADP10" s="104"/>
      <c r="ADQ10" s="104"/>
      <c r="ADR10" s="104"/>
      <c r="ADS10" s="104"/>
      <c r="ADT10" s="104"/>
      <c r="ADU10" s="104"/>
      <c r="ADV10" s="104"/>
      <c r="ADW10" s="104"/>
      <c r="ADX10" s="104"/>
      <c r="ADY10" s="104"/>
      <c r="ADZ10" s="104"/>
      <c r="AEA10" s="104"/>
      <c r="AEB10" s="104"/>
      <c r="AEC10" s="104"/>
      <c r="AED10" s="104"/>
      <c r="AEE10" s="104"/>
      <c r="AEF10" s="104"/>
      <c r="AEG10" s="104"/>
      <c r="AEH10" s="104"/>
      <c r="AEI10" s="104"/>
      <c r="AEJ10" s="104"/>
      <c r="AEK10" s="104"/>
      <c r="AEL10" s="104"/>
      <c r="AEM10" s="104"/>
      <c r="AEN10" s="104"/>
      <c r="AEO10" s="104"/>
      <c r="AEP10" s="104"/>
      <c r="AEQ10" s="104"/>
      <c r="AER10" s="104"/>
      <c r="AES10" s="104"/>
      <c r="AET10" s="104"/>
      <c r="AEU10" s="104"/>
      <c r="AEV10" s="104"/>
      <c r="AEW10" s="104"/>
      <c r="AEX10" s="104"/>
      <c r="AEY10" s="104"/>
      <c r="AEZ10" s="104"/>
      <c r="AFA10" s="104"/>
      <c r="AFB10" s="104"/>
      <c r="AFC10" s="104"/>
      <c r="AFD10" s="104"/>
      <c r="AFE10" s="104"/>
      <c r="AFF10" s="104"/>
      <c r="AFG10" s="104"/>
      <c r="AFH10" s="104"/>
      <c r="AFI10" s="104"/>
      <c r="AFJ10" s="104"/>
      <c r="AFK10" s="104"/>
      <c r="AFL10" s="104"/>
      <c r="AFM10" s="104"/>
      <c r="AFN10" s="104"/>
      <c r="AFO10" s="104"/>
      <c r="AFP10" s="104"/>
      <c r="AFQ10" s="104"/>
      <c r="AFR10" s="104"/>
      <c r="AFS10" s="104"/>
      <c r="AFT10" s="104"/>
      <c r="AFU10" s="104"/>
      <c r="AFV10" s="104"/>
      <c r="AFW10" s="104"/>
      <c r="AFX10" s="104"/>
      <c r="AFY10" s="104"/>
      <c r="AFZ10" s="104"/>
      <c r="AGA10" s="104"/>
      <c r="AGB10" s="104"/>
      <c r="AGC10" s="104"/>
      <c r="AGD10" s="104"/>
      <c r="AGE10" s="104"/>
      <c r="AGF10" s="104"/>
      <c r="AGG10" s="104"/>
      <c r="AGH10" s="104"/>
      <c r="AGI10" s="104"/>
      <c r="AGJ10" s="104"/>
      <c r="AGK10" s="104"/>
      <c r="AGL10" s="104"/>
      <c r="AGM10" s="104"/>
      <c r="AGN10" s="104"/>
      <c r="AGO10" s="104"/>
      <c r="AGP10" s="104"/>
      <c r="AGQ10" s="104"/>
      <c r="AGR10" s="104"/>
      <c r="AGS10" s="104"/>
      <c r="AGT10" s="104"/>
      <c r="AGU10" s="104"/>
      <c r="AGV10" s="104"/>
      <c r="AGW10" s="104"/>
      <c r="AGX10" s="104"/>
      <c r="AGY10" s="104"/>
      <c r="AGZ10" s="104"/>
      <c r="AHA10" s="104"/>
      <c r="AHB10" s="104"/>
      <c r="AHC10" s="104"/>
      <c r="AHD10" s="104"/>
      <c r="AHE10" s="104"/>
      <c r="AHF10" s="104"/>
      <c r="AHG10" s="104"/>
      <c r="AHH10" s="104"/>
      <c r="AHI10" s="104"/>
      <c r="AHJ10" s="104"/>
      <c r="AHK10" s="104"/>
      <c r="AHL10" s="104"/>
      <c r="AHM10" s="104"/>
      <c r="AHN10" s="104"/>
      <c r="AHO10" s="104"/>
      <c r="AHP10" s="104"/>
      <c r="AHQ10" s="104"/>
      <c r="AHR10" s="104"/>
      <c r="AHS10" s="104"/>
      <c r="AHT10" s="104"/>
      <c r="AHU10" s="104"/>
      <c r="AHV10" s="104"/>
      <c r="AHW10" s="104"/>
      <c r="AHX10" s="104"/>
      <c r="AHY10" s="104"/>
      <c r="AHZ10" s="104"/>
      <c r="AIA10" s="104"/>
      <c r="AIB10" s="104"/>
      <c r="AIC10" s="104"/>
      <c r="AID10" s="104"/>
      <c r="AIE10" s="104"/>
      <c r="AIF10" s="104"/>
      <c r="AIG10" s="104"/>
      <c r="AIH10" s="104"/>
      <c r="AII10" s="104"/>
      <c r="AIJ10" s="104"/>
      <c r="AIK10" s="104"/>
      <c r="AIL10" s="104"/>
      <c r="AIM10" s="104"/>
      <c r="AIN10" s="104"/>
      <c r="AIO10" s="104"/>
      <c r="AIP10" s="104"/>
      <c r="AIQ10" s="104"/>
      <c r="AIR10" s="104"/>
      <c r="AIS10" s="104"/>
      <c r="AIT10" s="104"/>
      <c r="AIU10" s="104"/>
      <c r="AIV10" s="104"/>
      <c r="AIW10" s="104"/>
      <c r="AIX10" s="104"/>
      <c r="AIY10" s="104"/>
      <c r="AIZ10" s="104"/>
      <c r="AJA10" s="104"/>
      <c r="AJB10" s="104"/>
      <c r="AJC10" s="104"/>
      <c r="AJD10" s="104"/>
      <c r="AJE10" s="104"/>
      <c r="AJF10" s="104"/>
      <c r="AJG10" s="104"/>
      <c r="AJH10" s="104"/>
      <c r="AJI10" s="104"/>
      <c r="AJJ10" s="104"/>
      <c r="AJK10" s="104"/>
      <c r="AJL10" s="104"/>
      <c r="AJM10" s="104"/>
      <c r="AJN10" s="104"/>
      <c r="AJO10" s="104"/>
      <c r="AJP10" s="104"/>
      <c r="AJQ10" s="104"/>
      <c r="AJR10" s="104"/>
      <c r="AJS10" s="104"/>
      <c r="AJT10" s="104"/>
      <c r="AJU10" s="104"/>
      <c r="AJV10" s="104"/>
      <c r="AJW10" s="104"/>
      <c r="AJX10" s="104"/>
      <c r="AJY10" s="104"/>
      <c r="AJZ10" s="104"/>
      <c r="AKA10" s="104"/>
      <c r="AKB10" s="104"/>
      <c r="AKC10" s="104"/>
      <c r="AKD10" s="104"/>
      <c r="AKE10" s="104"/>
      <c r="AKF10" s="104"/>
      <c r="AKG10" s="104"/>
      <c r="AKH10" s="104"/>
      <c r="AKI10" s="104"/>
      <c r="AKJ10" s="104"/>
      <c r="AKK10" s="104"/>
      <c r="AKL10" s="104"/>
      <c r="AKM10" s="104"/>
      <c r="AKN10" s="104"/>
      <c r="AKO10" s="104"/>
      <c r="AKP10" s="104"/>
      <c r="AKQ10" s="104"/>
      <c r="AKR10" s="104"/>
      <c r="AKS10" s="104"/>
      <c r="AKT10" s="104"/>
      <c r="AKU10" s="104"/>
      <c r="AKV10" s="104"/>
      <c r="AKW10" s="104"/>
      <c r="AKX10" s="104"/>
      <c r="AKY10" s="104"/>
      <c r="AKZ10" s="104"/>
      <c r="ALA10" s="104"/>
      <c r="ALB10" s="104"/>
      <c r="ALC10" s="104"/>
      <c r="ALD10" s="104"/>
      <c r="ALE10" s="104"/>
      <c r="ALF10" s="104"/>
      <c r="ALG10" s="104"/>
      <c r="ALH10" s="104"/>
      <c r="ALI10" s="104"/>
      <c r="ALJ10" s="104"/>
      <c r="ALK10" s="104"/>
      <c r="ALL10" s="104"/>
      <c r="ALM10" s="104"/>
      <c r="ALN10" s="104"/>
      <c r="ALO10" s="104"/>
      <c r="ALP10" s="104"/>
      <c r="ALQ10" s="104"/>
      <c r="ALR10" s="104"/>
      <c r="ALS10" s="104"/>
      <c r="ALT10" s="104"/>
      <c r="ALU10" s="104"/>
      <c r="ALV10" s="104"/>
      <c r="ALW10" s="104"/>
      <c r="ALX10" s="104"/>
      <c r="ALY10" s="104"/>
      <c r="ALZ10" s="104"/>
      <c r="AMA10" s="104"/>
      <c r="AMB10" s="104"/>
      <c r="AMC10" s="104"/>
      <c r="AMD10" s="104"/>
      <c r="AME10" s="104"/>
      <c r="AMF10" s="104"/>
      <c r="AMG10" s="104"/>
      <c r="AMH10" s="104"/>
      <c r="AMI10" s="104"/>
      <c r="AMJ10" s="104"/>
    </row>
    <row r="11" spans="2:1024" s="103" customFormat="1" ht="15">
      <c r="B11" s="105">
        <v>6</v>
      </c>
      <c r="C11" s="106" t="s">
        <v>142</v>
      </c>
      <c r="D11" s="106"/>
      <c r="E11" s="108">
        <v>2</v>
      </c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4"/>
      <c r="EA11" s="104"/>
      <c r="EB11" s="104"/>
      <c r="EC11" s="104"/>
      <c r="ED11" s="104"/>
      <c r="EE11" s="104"/>
      <c r="EF11" s="104"/>
      <c r="EG11" s="104"/>
      <c r="EH11" s="104"/>
      <c r="EI11" s="104"/>
      <c r="EJ11" s="104"/>
      <c r="EK11" s="104"/>
      <c r="EL11" s="104"/>
      <c r="EM11" s="104"/>
      <c r="EN11" s="104"/>
      <c r="EO11" s="104"/>
      <c r="EP11" s="104"/>
      <c r="EQ11" s="104"/>
      <c r="ER11" s="104"/>
      <c r="ES11" s="104"/>
      <c r="ET11" s="104"/>
      <c r="EU11" s="104"/>
      <c r="EV11" s="104"/>
      <c r="EW11" s="104"/>
      <c r="EX11" s="104"/>
      <c r="EY11" s="104"/>
      <c r="EZ11" s="104"/>
      <c r="FA11" s="104"/>
      <c r="FB11" s="104"/>
      <c r="FC11" s="104"/>
      <c r="FD11" s="104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  <c r="FQ11" s="104"/>
      <c r="FR11" s="104"/>
      <c r="FS11" s="104"/>
      <c r="FT11" s="104"/>
      <c r="FU11" s="104"/>
      <c r="FV11" s="104"/>
      <c r="FW11" s="104"/>
      <c r="FX11" s="104"/>
      <c r="FY11" s="104"/>
      <c r="FZ11" s="104"/>
      <c r="GA11" s="104"/>
      <c r="GB11" s="104"/>
      <c r="GC11" s="104"/>
      <c r="GD11" s="104"/>
      <c r="GE11" s="104"/>
      <c r="GF11" s="104"/>
      <c r="GG11" s="104"/>
      <c r="GH11" s="104"/>
      <c r="GI11" s="104"/>
      <c r="GJ11" s="104"/>
      <c r="GK11" s="104"/>
      <c r="GL11" s="104"/>
      <c r="GM11" s="104"/>
      <c r="GN11" s="104"/>
      <c r="GO11" s="104"/>
      <c r="GP11" s="104"/>
      <c r="GQ11" s="104"/>
      <c r="GR11" s="104"/>
      <c r="GS11" s="104"/>
      <c r="GT11" s="104"/>
      <c r="GU11" s="104"/>
      <c r="GV11" s="104"/>
      <c r="GW11" s="104"/>
      <c r="GX11" s="104"/>
      <c r="GY11" s="104"/>
      <c r="GZ11" s="104"/>
      <c r="HA11" s="104"/>
      <c r="HB11" s="104"/>
      <c r="HC11" s="104"/>
      <c r="HD11" s="104"/>
      <c r="HE11" s="104"/>
      <c r="HF11" s="104"/>
      <c r="HG11" s="104"/>
      <c r="HH11" s="104"/>
      <c r="HI11" s="104"/>
      <c r="HJ11" s="104"/>
      <c r="HK11" s="104"/>
      <c r="HL11" s="104"/>
      <c r="HM11" s="104"/>
      <c r="HN11" s="104"/>
      <c r="HO11" s="104"/>
      <c r="HP11" s="104"/>
      <c r="HQ11" s="104"/>
      <c r="HR11" s="104"/>
      <c r="HS11" s="104"/>
      <c r="HT11" s="104"/>
      <c r="HU11" s="104"/>
      <c r="HV11" s="104"/>
      <c r="HW11" s="104"/>
      <c r="HX11" s="104"/>
      <c r="HY11" s="104"/>
      <c r="HZ11" s="104"/>
      <c r="IA11" s="104"/>
      <c r="IB11" s="104"/>
      <c r="IC11" s="104"/>
      <c r="ID11" s="104"/>
      <c r="IE11" s="104"/>
      <c r="IF11" s="104"/>
      <c r="IG11" s="104"/>
      <c r="IH11" s="104"/>
      <c r="II11" s="104"/>
      <c r="IJ11" s="104"/>
      <c r="IK11" s="104"/>
      <c r="IL11" s="104"/>
      <c r="IM11" s="104"/>
      <c r="IN11" s="104"/>
      <c r="IO11" s="104"/>
      <c r="IP11" s="104"/>
      <c r="IQ11" s="104"/>
      <c r="IR11" s="104"/>
      <c r="IS11" s="104"/>
      <c r="IT11" s="104"/>
      <c r="IU11" s="104"/>
      <c r="IV11" s="104"/>
      <c r="IW11" s="104"/>
      <c r="IX11" s="104"/>
      <c r="IY11" s="104"/>
      <c r="IZ11" s="104"/>
      <c r="JA11" s="104"/>
      <c r="JB11" s="104"/>
      <c r="JC11" s="104"/>
      <c r="JD11" s="104"/>
      <c r="JE11" s="104"/>
      <c r="JF11" s="104"/>
      <c r="JG11" s="104"/>
      <c r="JH11" s="104"/>
      <c r="JI11" s="104"/>
      <c r="JJ11" s="104"/>
      <c r="JK11" s="104"/>
      <c r="JL11" s="104"/>
      <c r="JM11" s="104"/>
      <c r="JN11" s="104"/>
      <c r="JO11" s="104"/>
      <c r="JP11" s="104"/>
      <c r="JQ11" s="104"/>
      <c r="JR11" s="104"/>
      <c r="JS11" s="104"/>
      <c r="JT11" s="104"/>
      <c r="JU11" s="104"/>
      <c r="JV11" s="104"/>
      <c r="JW11" s="104"/>
      <c r="JX11" s="104"/>
      <c r="JY11" s="104"/>
      <c r="JZ11" s="104"/>
      <c r="KA11" s="104"/>
      <c r="KB11" s="104"/>
      <c r="KC11" s="104"/>
      <c r="KD11" s="104"/>
      <c r="KE11" s="104"/>
      <c r="KF11" s="104"/>
      <c r="KG11" s="104"/>
      <c r="KH11" s="104"/>
      <c r="KI11" s="104"/>
      <c r="KJ11" s="104"/>
      <c r="KK11" s="104"/>
      <c r="KL11" s="104"/>
      <c r="KM11" s="104"/>
      <c r="KN11" s="104"/>
      <c r="KO11" s="104"/>
      <c r="KP11" s="104"/>
      <c r="KQ11" s="104"/>
      <c r="KR11" s="104"/>
      <c r="KS11" s="104"/>
      <c r="KT11" s="104"/>
      <c r="KU11" s="104"/>
      <c r="KV11" s="104"/>
      <c r="KW11" s="104"/>
      <c r="KX11" s="104"/>
      <c r="KY11" s="104"/>
      <c r="KZ11" s="104"/>
      <c r="LA11" s="104"/>
      <c r="LB11" s="104"/>
      <c r="LC11" s="104"/>
      <c r="LD11" s="104"/>
      <c r="LE11" s="104"/>
      <c r="LF11" s="104"/>
      <c r="LG11" s="104"/>
      <c r="LH11" s="104"/>
      <c r="LI11" s="104"/>
      <c r="LJ11" s="104"/>
      <c r="LK11" s="104"/>
      <c r="LL11" s="104"/>
      <c r="LM11" s="104"/>
      <c r="LN11" s="104"/>
      <c r="LO11" s="104"/>
      <c r="LP11" s="104"/>
      <c r="LQ11" s="104"/>
      <c r="LR11" s="104"/>
      <c r="LS11" s="104"/>
      <c r="LT11" s="104"/>
      <c r="LU11" s="104"/>
      <c r="LV11" s="104"/>
      <c r="LW11" s="104"/>
      <c r="LX11" s="104"/>
      <c r="LY11" s="104"/>
      <c r="LZ11" s="104"/>
      <c r="MA11" s="104"/>
      <c r="MB11" s="104"/>
      <c r="MC11" s="104"/>
      <c r="MD11" s="104"/>
      <c r="ME11" s="104"/>
      <c r="MF11" s="104"/>
      <c r="MG11" s="104"/>
      <c r="MH11" s="104"/>
      <c r="MI11" s="104"/>
      <c r="MJ11" s="104"/>
      <c r="MK11" s="104"/>
      <c r="ML11" s="104"/>
      <c r="MM11" s="104"/>
      <c r="MN11" s="104"/>
      <c r="MO11" s="104"/>
      <c r="MP11" s="104"/>
      <c r="MQ11" s="104"/>
      <c r="MR11" s="104"/>
      <c r="MS11" s="104"/>
      <c r="MT11" s="104"/>
      <c r="MU11" s="104"/>
      <c r="MV11" s="104"/>
      <c r="MW11" s="104"/>
      <c r="MX11" s="104"/>
      <c r="MY11" s="104"/>
      <c r="MZ11" s="104"/>
      <c r="NA11" s="104"/>
      <c r="NB11" s="104"/>
      <c r="NC11" s="104"/>
      <c r="ND11" s="104"/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  <c r="NS11" s="104"/>
      <c r="NT11" s="104"/>
      <c r="NU11" s="104"/>
      <c r="NV11" s="104"/>
      <c r="NW11" s="104"/>
      <c r="NX11" s="104"/>
      <c r="NY11" s="104"/>
      <c r="NZ11" s="104"/>
      <c r="OA11" s="104"/>
      <c r="OB11" s="104"/>
      <c r="OC11" s="104"/>
      <c r="OD11" s="104"/>
      <c r="OE11" s="104"/>
      <c r="OF11" s="104"/>
      <c r="OG11" s="104"/>
      <c r="OH11" s="104"/>
      <c r="OI11" s="104"/>
      <c r="OJ11" s="104"/>
      <c r="OK11" s="104"/>
      <c r="OL11" s="104"/>
      <c r="OM11" s="104"/>
      <c r="ON11" s="104"/>
      <c r="OO11" s="104"/>
      <c r="OP11" s="104"/>
      <c r="OQ11" s="104"/>
      <c r="OR11" s="104"/>
      <c r="OS11" s="104"/>
      <c r="OT11" s="104"/>
      <c r="OU11" s="104"/>
      <c r="OV11" s="104"/>
      <c r="OW11" s="104"/>
      <c r="OX11" s="104"/>
      <c r="OY11" s="104"/>
      <c r="OZ11" s="104"/>
      <c r="PA11" s="104"/>
      <c r="PB11" s="104"/>
      <c r="PC11" s="104"/>
      <c r="PD11" s="104"/>
      <c r="PE11" s="104"/>
      <c r="PF11" s="104"/>
      <c r="PG11" s="104"/>
      <c r="PH11" s="104"/>
      <c r="PI11" s="104"/>
      <c r="PJ11" s="104"/>
      <c r="PK11" s="104"/>
      <c r="PL11" s="104"/>
      <c r="PM11" s="104"/>
      <c r="PN11" s="104"/>
      <c r="PO11" s="104"/>
      <c r="PP11" s="104"/>
      <c r="PQ11" s="104"/>
      <c r="PR11" s="104"/>
      <c r="PS11" s="104"/>
      <c r="PT11" s="104"/>
      <c r="PU11" s="104"/>
      <c r="PV11" s="104"/>
      <c r="PW11" s="104"/>
      <c r="PX11" s="104"/>
      <c r="PY11" s="104"/>
      <c r="PZ11" s="104"/>
      <c r="QA11" s="104"/>
      <c r="QB11" s="104"/>
      <c r="QC11" s="104"/>
      <c r="QD11" s="104"/>
      <c r="QE11" s="104"/>
      <c r="QF11" s="104"/>
      <c r="QG11" s="104"/>
      <c r="QH11" s="104"/>
      <c r="QI11" s="104"/>
      <c r="QJ11" s="104"/>
      <c r="QK11" s="104"/>
      <c r="QL11" s="104"/>
      <c r="QM11" s="104"/>
      <c r="QN11" s="104"/>
      <c r="QO11" s="104"/>
      <c r="QP11" s="104"/>
      <c r="QQ11" s="104"/>
      <c r="QR11" s="104"/>
      <c r="QS11" s="104"/>
      <c r="QT11" s="104"/>
      <c r="QU11" s="104"/>
      <c r="QV11" s="104"/>
      <c r="QW11" s="104"/>
      <c r="QX11" s="104"/>
      <c r="QY11" s="104"/>
      <c r="QZ11" s="104"/>
      <c r="RA11" s="104"/>
      <c r="RB11" s="104"/>
      <c r="RC11" s="104"/>
      <c r="RD11" s="104"/>
      <c r="RE11" s="104"/>
      <c r="RF11" s="104"/>
      <c r="RG11" s="104"/>
      <c r="RH11" s="104"/>
      <c r="RI11" s="104"/>
      <c r="RJ11" s="104"/>
      <c r="RK11" s="104"/>
      <c r="RL11" s="104"/>
      <c r="RM11" s="104"/>
      <c r="RN11" s="104"/>
      <c r="RO11" s="104"/>
      <c r="RP11" s="104"/>
      <c r="RQ11" s="104"/>
      <c r="RR11" s="104"/>
      <c r="RS11" s="104"/>
      <c r="RT11" s="104"/>
      <c r="RU11" s="104"/>
      <c r="RV11" s="104"/>
      <c r="RW11" s="104"/>
      <c r="RX11" s="104"/>
      <c r="RY11" s="104"/>
      <c r="RZ11" s="104"/>
      <c r="SA11" s="104"/>
      <c r="SB11" s="104"/>
      <c r="SC11" s="104"/>
      <c r="SD11" s="104"/>
      <c r="SE11" s="104"/>
      <c r="SF11" s="104"/>
      <c r="SG11" s="104"/>
      <c r="SH11" s="104"/>
      <c r="SI11" s="104"/>
      <c r="SJ11" s="104"/>
      <c r="SK11" s="104"/>
      <c r="SL11" s="104"/>
      <c r="SM11" s="104"/>
      <c r="SN11" s="104"/>
      <c r="SO11" s="104"/>
      <c r="SP11" s="104"/>
      <c r="SQ11" s="104"/>
      <c r="SR11" s="104"/>
      <c r="SS11" s="104"/>
      <c r="ST11" s="104"/>
      <c r="SU11" s="104"/>
      <c r="SV11" s="104"/>
      <c r="SW11" s="104"/>
      <c r="SX11" s="104"/>
      <c r="SY11" s="104"/>
      <c r="SZ11" s="104"/>
      <c r="TA11" s="104"/>
      <c r="TB11" s="104"/>
      <c r="TC11" s="104"/>
      <c r="TD11" s="104"/>
      <c r="TE11" s="104"/>
      <c r="TF11" s="104"/>
      <c r="TG11" s="104"/>
      <c r="TH11" s="104"/>
      <c r="TI11" s="104"/>
      <c r="TJ11" s="104"/>
      <c r="TK11" s="104"/>
      <c r="TL11" s="104"/>
      <c r="TM11" s="104"/>
      <c r="TN11" s="104"/>
      <c r="TO11" s="104"/>
      <c r="TP11" s="104"/>
      <c r="TQ11" s="104"/>
      <c r="TR11" s="104"/>
      <c r="TS11" s="104"/>
      <c r="TT11" s="104"/>
      <c r="TU11" s="104"/>
      <c r="TV11" s="104"/>
      <c r="TW11" s="104"/>
      <c r="TX11" s="104"/>
      <c r="TY11" s="104"/>
      <c r="TZ11" s="104"/>
      <c r="UA11" s="104"/>
      <c r="UB11" s="104"/>
      <c r="UC11" s="104"/>
      <c r="UD11" s="104"/>
      <c r="UE11" s="104"/>
      <c r="UF11" s="104"/>
      <c r="UG11" s="104"/>
      <c r="UH11" s="104"/>
      <c r="UI11" s="104"/>
      <c r="UJ11" s="104"/>
      <c r="UK11" s="104"/>
      <c r="UL11" s="104"/>
      <c r="UM11" s="104"/>
      <c r="UN11" s="104"/>
      <c r="UO11" s="104"/>
      <c r="UP11" s="104"/>
      <c r="UQ11" s="104"/>
      <c r="UR11" s="104"/>
      <c r="US11" s="104"/>
      <c r="UT11" s="104"/>
      <c r="UU11" s="104"/>
      <c r="UV11" s="104"/>
      <c r="UW11" s="104"/>
      <c r="UX11" s="104"/>
      <c r="UY11" s="104"/>
      <c r="UZ11" s="104"/>
      <c r="VA11" s="104"/>
      <c r="VB11" s="104"/>
      <c r="VC11" s="104"/>
      <c r="VD11" s="104"/>
      <c r="VE11" s="104"/>
      <c r="VF11" s="104"/>
      <c r="VG11" s="104"/>
      <c r="VH11" s="104"/>
      <c r="VI11" s="104"/>
      <c r="VJ11" s="104"/>
      <c r="VK11" s="104"/>
      <c r="VL11" s="104"/>
      <c r="VM11" s="104"/>
      <c r="VN11" s="104"/>
      <c r="VO11" s="104"/>
      <c r="VP11" s="104"/>
      <c r="VQ11" s="104"/>
      <c r="VR11" s="104"/>
      <c r="VS11" s="104"/>
      <c r="VT11" s="104"/>
      <c r="VU11" s="104"/>
      <c r="VV11" s="104"/>
      <c r="VW11" s="104"/>
      <c r="VX11" s="104"/>
      <c r="VY11" s="104"/>
      <c r="VZ11" s="104"/>
      <c r="WA11" s="104"/>
      <c r="WB11" s="104"/>
      <c r="WC11" s="104"/>
      <c r="WD11" s="104"/>
      <c r="WE11" s="104"/>
      <c r="WF11" s="104"/>
      <c r="WG11" s="104"/>
      <c r="WH11" s="104"/>
      <c r="WI11" s="104"/>
      <c r="WJ11" s="104"/>
      <c r="WK11" s="104"/>
      <c r="WL11" s="104"/>
      <c r="WM11" s="104"/>
      <c r="WN11" s="104"/>
      <c r="WO11" s="104"/>
      <c r="WP11" s="104"/>
      <c r="WQ11" s="104"/>
      <c r="WR11" s="104"/>
      <c r="WS11" s="104"/>
      <c r="WT11" s="104"/>
      <c r="WU11" s="104"/>
      <c r="WV11" s="104"/>
      <c r="WW11" s="104"/>
      <c r="WX11" s="104"/>
      <c r="WY11" s="104"/>
      <c r="WZ11" s="104"/>
      <c r="XA11" s="104"/>
      <c r="XB11" s="104"/>
      <c r="XC11" s="104"/>
      <c r="XD11" s="104"/>
      <c r="XE11" s="104"/>
      <c r="XF11" s="104"/>
      <c r="XG11" s="104"/>
      <c r="XH11" s="104"/>
      <c r="XI11" s="104"/>
      <c r="XJ11" s="104"/>
      <c r="XK11" s="104"/>
      <c r="XL11" s="104"/>
      <c r="XM11" s="104"/>
      <c r="XN11" s="104"/>
      <c r="XO11" s="104"/>
      <c r="XP11" s="104"/>
      <c r="XQ11" s="104"/>
      <c r="XR11" s="104"/>
      <c r="XS11" s="104"/>
      <c r="XT11" s="104"/>
      <c r="XU11" s="104"/>
      <c r="XV11" s="104"/>
      <c r="XW11" s="104"/>
      <c r="XX11" s="104"/>
      <c r="XY11" s="104"/>
      <c r="XZ11" s="104"/>
      <c r="YA11" s="104"/>
      <c r="YB11" s="104"/>
      <c r="YC11" s="104"/>
      <c r="YD11" s="104"/>
      <c r="YE11" s="104"/>
      <c r="YF11" s="104"/>
      <c r="YG11" s="104"/>
      <c r="YH11" s="104"/>
      <c r="YI11" s="104"/>
      <c r="YJ11" s="104"/>
      <c r="YK11" s="104"/>
      <c r="YL11" s="104"/>
      <c r="YM11" s="104"/>
      <c r="YN11" s="104"/>
      <c r="YO11" s="104"/>
      <c r="YP11" s="104"/>
      <c r="YQ11" s="104"/>
      <c r="YR11" s="104"/>
      <c r="YS11" s="104"/>
      <c r="YT11" s="104"/>
      <c r="YU11" s="104"/>
      <c r="YV11" s="104"/>
      <c r="YW11" s="104"/>
      <c r="YX11" s="104"/>
      <c r="YY11" s="104"/>
      <c r="YZ11" s="104"/>
      <c r="ZA11" s="104"/>
      <c r="ZB11" s="104"/>
      <c r="ZC11" s="104"/>
      <c r="ZD11" s="104"/>
      <c r="ZE11" s="104"/>
      <c r="ZF11" s="104"/>
      <c r="ZG11" s="104"/>
      <c r="ZH11" s="104"/>
      <c r="ZI11" s="104"/>
      <c r="ZJ11" s="104"/>
      <c r="ZK11" s="104"/>
      <c r="ZL11" s="104"/>
      <c r="ZM11" s="104"/>
      <c r="ZN11" s="104"/>
      <c r="ZO11" s="104"/>
      <c r="ZP11" s="104"/>
      <c r="ZQ11" s="104"/>
      <c r="ZR11" s="104"/>
      <c r="ZS11" s="104"/>
      <c r="ZT11" s="104"/>
      <c r="ZU11" s="104"/>
      <c r="ZV11" s="104"/>
      <c r="ZW11" s="104"/>
      <c r="ZX11" s="104"/>
      <c r="ZY11" s="104"/>
      <c r="ZZ11" s="104"/>
      <c r="AAA11" s="104"/>
      <c r="AAB11" s="104"/>
      <c r="AAC11" s="104"/>
      <c r="AAD11" s="104"/>
      <c r="AAE11" s="104"/>
      <c r="AAF11" s="104"/>
      <c r="AAG11" s="104"/>
      <c r="AAH11" s="104"/>
      <c r="AAI11" s="104"/>
      <c r="AAJ11" s="104"/>
      <c r="AAK11" s="104"/>
      <c r="AAL11" s="104"/>
      <c r="AAM11" s="104"/>
      <c r="AAN11" s="104"/>
      <c r="AAO11" s="104"/>
      <c r="AAP11" s="104"/>
      <c r="AAQ11" s="104"/>
      <c r="AAR11" s="104"/>
      <c r="AAS11" s="104"/>
      <c r="AAT11" s="104"/>
      <c r="AAU11" s="104"/>
      <c r="AAV11" s="104"/>
      <c r="AAW11" s="104"/>
      <c r="AAX11" s="104"/>
      <c r="AAY11" s="104"/>
      <c r="AAZ11" s="104"/>
      <c r="ABA11" s="104"/>
      <c r="ABB11" s="104"/>
      <c r="ABC11" s="104"/>
      <c r="ABD11" s="104"/>
      <c r="ABE11" s="104"/>
      <c r="ABF11" s="104"/>
      <c r="ABG11" s="104"/>
      <c r="ABH11" s="104"/>
      <c r="ABI11" s="104"/>
      <c r="ABJ11" s="104"/>
      <c r="ABK11" s="104"/>
      <c r="ABL11" s="104"/>
      <c r="ABM11" s="104"/>
      <c r="ABN11" s="104"/>
      <c r="ABO11" s="104"/>
      <c r="ABP11" s="104"/>
      <c r="ABQ11" s="104"/>
      <c r="ABR11" s="104"/>
      <c r="ABS11" s="104"/>
      <c r="ABT11" s="104"/>
      <c r="ABU11" s="104"/>
      <c r="ABV11" s="104"/>
      <c r="ABW11" s="104"/>
      <c r="ABX11" s="104"/>
      <c r="ABY11" s="104"/>
      <c r="ABZ11" s="104"/>
      <c r="ACA11" s="104"/>
      <c r="ACB11" s="104"/>
      <c r="ACC11" s="104"/>
      <c r="ACD11" s="104"/>
      <c r="ACE11" s="104"/>
      <c r="ACF11" s="104"/>
      <c r="ACG11" s="104"/>
      <c r="ACH11" s="104"/>
      <c r="ACI11" s="104"/>
      <c r="ACJ11" s="104"/>
      <c r="ACK11" s="104"/>
      <c r="ACL11" s="104"/>
      <c r="ACM11" s="104"/>
      <c r="ACN11" s="104"/>
      <c r="ACO11" s="104"/>
      <c r="ACP11" s="104"/>
      <c r="ACQ11" s="104"/>
      <c r="ACR11" s="104"/>
      <c r="ACS11" s="104"/>
      <c r="ACT11" s="104"/>
      <c r="ACU11" s="104"/>
      <c r="ACV11" s="104"/>
      <c r="ACW11" s="104"/>
      <c r="ACX11" s="104"/>
      <c r="ACY11" s="104"/>
      <c r="ACZ11" s="104"/>
      <c r="ADA11" s="104"/>
      <c r="ADB11" s="104"/>
      <c r="ADC11" s="104"/>
      <c r="ADD11" s="104"/>
      <c r="ADE11" s="104"/>
      <c r="ADF11" s="104"/>
      <c r="ADG11" s="104"/>
      <c r="ADH11" s="104"/>
      <c r="ADI11" s="104"/>
      <c r="ADJ11" s="104"/>
      <c r="ADK11" s="104"/>
      <c r="ADL11" s="104"/>
      <c r="ADM11" s="104"/>
      <c r="ADN11" s="104"/>
      <c r="ADO11" s="104"/>
      <c r="ADP11" s="104"/>
      <c r="ADQ11" s="104"/>
      <c r="ADR11" s="104"/>
      <c r="ADS11" s="104"/>
      <c r="ADT11" s="104"/>
      <c r="ADU11" s="104"/>
      <c r="ADV11" s="104"/>
      <c r="ADW11" s="104"/>
      <c r="ADX11" s="104"/>
      <c r="ADY11" s="104"/>
      <c r="ADZ11" s="104"/>
      <c r="AEA11" s="104"/>
      <c r="AEB11" s="104"/>
      <c r="AEC11" s="104"/>
      <c r="AED11" s="104"/>
      <c r="AEE11" s="104"/>
      <c r="AEF11" s="104"/>
      <c r="AEG11" s="104"/>
      <c r="AEH11" s="104"/>
      <c r="AEI11" s="104"/>
      <c r="AEJ11" s="104"/>
      <c r="AEK11" s="104"/>
      <c r="AEL11" s="104"/>
      <c r="AEM11" s="104"/>
      <c r="AEN11" s="104"/>
      <c r="AEO11" s="104"/>
      <c r="AEP11" s="104"/>
      <c r="AEQ11" s="104"/>
      <c r="AER11" s="104"/>
      <c r="AES11" s="104"/>
      <c r="AET11" s="104"/>
      <c r="AEU11" s="104"/>
      <c r="AEV11" s="104"/>
      <c r="AEW11" s="104"/>
      <c r="AEX11" s="104"/>
      <c r="AEY11" s="104"/>
      <c r="AEZ11" s="104"/>
      <c r="AFA11" s="104"/>
      <c r="AFB11" s="104"/>
      <c r="AFC11" s="104"/>
      <c r="AFD11" s="104"/>
      <c r="AFE11" s="104"/>
      <c r="AFF11" s="104"/>
      <c r="AFG11" s="104"/>
      <c r="AFH11" s="104"/>
      <c r="AFI11" s="104"/>
      <c r="AFJ11" s="104"/>
      <c r="AFK11" s="104"/>
      <c r="AFL11" s="104"/>
      <c r="AFM11" s="104"/>
      <c r="AFN11" s="104"/>
      <c r="AFO11" s="104"/>
      <c r="AFP11" s="104"/>
      <c r="AFQ11" s="104"/>
      <c r="AFR11" s="104"/>
      <c r="AFS11" s="104"/>
      <c r="AFT11" s="104"/>
      <c r="AFU11" s="104"/>
      <c r="AFV11" s="104"/>
      <c r="AFW11" s="104"/>
      <c r="AFX11" s="104"/>
      <c r="AFY11" s="104"/>
      <c r="AFZ11" s="104"/>
      <c r="AGA11" s="104"/>
      <c r="AGB11" s="104"/>
      <c r="AGC11" s="104"/>
      <c r="AGD11" s="104"/>
      <c r="AGE11" s="104"/>
      <c r="AGF11" s="104"/>
      <c r="AGG11" s="104"/>
      <c r="AGH11" s="104"/>
      <c r="AGI11" s="104"/>
      <c r="AGJ11" s="104"/>
      <c r="AGK11" s="104"/>
      <c r="AGL11" s="104"/>
      <c r="AGM11" s="104"/>
      <c r="AGN11" s="104"/>
      <c r="AGO11" s="104"/>
      <c r="AGP11" s="104"/>
      <c r="AGQ11" s="104"/>
      <c r="AGR11" s="104"/>
      <c r="AGS11" s="104"/>
      <c r="AGT11" s="104"/>
      <c r="AGU11" s="104"/>
      <c r="AGV11" s="104"/>
      <c r="AGW11" s="104"/>
      <c r="AGX11" s="104"/>
      <c r="AGY11" s="104"/>
      <c r="AGZ11" s="104"/>
      <c r="AHA11" s="104"/>
      <c r="AHB11" s="104"/>
      <c r="AHC11" s="104"/>
      <c r="AHD11" s="104"/>
      <c r="AHE11" s="104"/>
      <c r="AHF11" s="104"/>
      <c r="AHG11" s="104"/>
      <c r="AHH11" s="104"/>
      <c r="AHI11" s="104"/>
      <c r="AHJ11" s="104"/>
      <c r="AHK11" s="104"/>
      <c r="AHL11" s="104"/>
      <c r="AHM11" s="104"/>
      <c r="AHN11" s="104"/>
      <c r="AHO11" s="104"/>
      <c r="AHP11" s="104"/>
      <c r="AHQ11" s="104"/>
      <c r="AHR11" s="104"/>
      <c r="AHS11" s="104"/>
      <c r="AHT11" s="104"/>
      <c r="AHU11" s="104"/>
      <c r="AHV11" s="104"/>
      <c r="AHW11" s="104"/>
      <c r="AHX11" s="104"/>
      <c r="AHY11" s="104"/>
      <c r="AHZ11" s="104"/>
      <c r="AIA11" s="104"/>
      <c r="AIB11" s="104"/>
      <c r="AIC11" s="104"/>
      <c r="AID11" s="104"/>
      <c r="AIE11" s="104"/>
      <c r="AIF11" s="104"/>
      <c r="AIG11" s="104"/>
      <c r="AIH11" s="104"/>
      <c r="AII11" s="104"/>
      <c r="AIJ11" s="104"/>
      <c r="AIK11" s="104"/>
      <c r="AIL11" s="104"/>
      <c r="AIM11" s="104"/>
      <c r="AIN11" s="104"/>
      <c r="AIO11" s="104"/>
      <c r="AIP11" s="104"/>
      <c r="AIQ11" s="104"/>
      <c r="AIR11" s="104"/>
      <c r="AIS11" s="104"/>
      <c r="AIT11" s="104"/>
      <c r="AIU11" s="104"/>
      <c r="AIV11" s="104"/>
      <c r="AIW11" s="104"/>
      <c r="AIX11" s="104"/>
      <c r="AIY11" s="104"/>
      <c r="AIZ11" s="104"/>
      <c r="AJA11" s="104"/>
      <c r="AJB11" s="104"/>
      <c r="AJC11" s="104"/>
      <c r="AJD11" s="104"/>
      <c r="AJE11" s="104"/>
      <c r="AJF11" s="104"/>
      <c r="AJG11" s="104"/>
      <c r="AJH11" s="104"/>
      <c r="AJI11" s="104"/>
      <c r="AJJ11" s="104"/>
      <c r="AJK11" s="104"/>
      <c r="AJL11" s="104"/>
      <c r="AJM11" s="104"/>
      <c r="AJN11" s="104"/>
      <c r="AJO11" s="104"/>
      <c r="AJP11" s="104"/>
      <c r="AJQ11" s="104"/>
      <c r="AJR11" s="104"/>
      <c r="AJS11" s="104"/>
      <c r="AJT11" s="104"/>
      <c r="AJU11" s="104"/>
      <c r="AJV11" s="104"/>
      <c r="AJW11" s="104"/>
      <c r="AJX11" s="104"/>
      <c r="AJY11" s="104"/>
      <c r="AJZ11" s="104"/>
      <c r="AKA11" s="104"/>
      <c r="AKB11" s="104"/>
      <c r="AKC11" s="104"/>
      <c r="AKD11" s="104"/>
      <c r="AKE11" s="104"/>
      <c r="AKF11" s="104"/>
      <c r="AKG11" s="104"/>
      <c r="AKH11" s="104"/>
      <c r="AKI11" s="104"/>
      <c r="AKJ11" s="104"/>
      <c r="AKK11" s="104"/>
      <c r="AKL11" s="104"/>
      <c r="AKM11" s="104"/>
      <c r="AKN11" s="104"/>
      <c r="AKO11" s="104"/>
      <c r="AKP11" s="104"/>
      <c r="AKQ11" s="104"/>
      <c r="AKR11" s="104"/>
      <c r="AKS11" s="104"/>
      <c r="AKT11" s="104"/>
      <c r="AKU11" s="104"/>
      <c r="AKV11" s="104"/>
      <c r="AKW11" s="104"/>
      <c r="AKX11" s="104"/>
      <c r="AKY11" s="104"/>
      <c r="AKZ11" s="104"/>
      <c r="ALA11" s="104"/>
      <c r="ALB11" s="104"/>
      <c r="ALC11" s="104"/>
      <c r="ALD11" s="104"/>
      <c r="ALE11" s="104"/>
      <c r="ALF11" s="104"/>
      <c r="ALG11" s="104"/>
      <c r="ALH11" s="104"/>
      <c r="ALI11" s="104"/>
      <c r="ALJ11" s="104"/>
      <c r="ALK11" s="104"/>
      <c r="ALL11" s="104"/>
      <c r="ALM11" s="104"/>
      <c r="ALN11" s="104"/>
      <c r="ALO11" s="104"/>
      <c r="ALP11" s="104"/>
      <c r="ALQ11" s="104"/>
      <c r="ALR11" s="104"/>
      <c r="ALS11" s="104"/>
      <c r="ALT11" s="104"/>
      <c r="ALU11" s="104"/>
      <c r="ALV11" s="104"/>
      <c r="ALW11" s="104"/>
      <c r="ALX11" s="104"/>
      <c r="ALY11" s="104"/>
      <c r="ALZ11" s="104"/>
      <c r="AMA11" s="104"/>
      <c r="AMB11" s="104"/>
      <c r="AMC11" s="104"/>
      <c r="AMD11" s="104"/>
      <c r="AME11" s="104"/>
      <c r="AMF11" s="104"/>
      <c r="AMG11" s="104"/>
      <c r="AMH11" s="104"/>
      <c r="AMI11" s="104"/>
      <c r="AMJ11" s="104"/>
    </row>
    <row r="12" spans="2:1024" s="103" customFormat="1" ht="15">
      <c r="B12" s="105">
        <v>7</v>
      </c>
      <c r="C12" s="106" t="s">
        <v>143</v>
      </c>
      <c r="D12" s="106"/>
      <c r="E12" s="108">
        <v>24</v>
      </c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4"/>
      <c r="EY12" s="104"/>
      <c r="EZ12" s="104"/>
      <c r="FA12" s="104"/>
      <c r="FB12" s="104"/>
      <c r="FC12" s="104"/>
      <c r="FD12" s="104"/>
      <c r="FE12" s="104"/>
      <c r="FF12" s="104"/>
      <c r="FG12" s="104"/>
      <c r="FH12" s="104"/>
      <c r="FI12" s="104"/>
      <c r="FJ12" s="104"/>
      <c r="FK12" s="104"/>
      <c r="FL12" s="104"/>
      <c r="FM12" s="104"/>
      <c r="FN12" s="104"/>
      <c r="FO12" s="104"/>
      <c r="FP12" s="104"/>
      <c r="FQ12" s="104"/>
      <c r="FR12" s="104"/>
      <c r="FS12" s="104"/>
      <c r="FT12" s="104"/>
      <c r="FU12" s="104"/>
      <c r="FV12" s="104"/>
      <c r="FW12" s="104"/>
      <c r="FX12" s="104"/>
      <c r="FY12" s="104"/>
      <c r="FZ12" s="104"/>
      <c r="GA12" s="104"/>
      <c r="GB12" s="104"/>
      <c r="GC12" s="104"/>
      <c r="GD12" s="104"/>
      <c r="GE12" s="104"/>
      <c r="GF12" s="104"/>
      <c r="GG12" s="104"/>
      <c r="GH12" s="104"/>
      <c r="GI12" s="104"/>
      <c r="GJ12" s="104"/>
      <c r="GK12" s="104"/>
      <c r="GL12" s="104"/>
      <c r="GM12" s="104"/>
      <c r="GN12" s="104"/>
      <c r="GO12" s="104"/>
      <c r="GP12" s="104"/>
      <c r="GQ12" s="104"/>
      <c r="GR12" s="104"/>
      <c r="GS12" s="104"/>
      <c r="GT12" s="104"/>
      <c r="GU12" s="104"/>
      <c r="GV12" s="104"/>
      <c r="GW12" s="104"/>
      <c r="GX12" s="104"/>
      <c r="GY12" s="104"/>
      <c r="GZ12" s="104"/>
      <c r="HA12" s="104"/>
      <c r="HB12" s="104"/>
      <c r="HC12" s="104"/>
      <c r="HD12" s="104"/>
      <c r="HE12" s="104"/>
      <c r="HF12" s="104"/>
      <c r="HG12" s="104"/>
      <c r="HH12" s="104"/>
      <c r="HI12" s="104"/>
      <c r="HJ12" s="104"/>
      <c r="HK12" s="104"/>
      <c r="HL12" s="104"/>
      <c r="HM12" s="104"/>
      <c r="HN12" s="104"/>
      <c r="HO12" s="104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4"/>
      <c r="IL12" s="104"/>
      <c r="IM12" s="104"/>
      <c r="IN12" s="104"/>
      <c r="IO12" s="104"/>
      <c r="IP12" s="104"/>
      <c r="IQ12" s="104"/>
      <c r="IR12" s="104"/>
      <c r="IS12" s="104"/>
      <c r="IT12" s="104"/>
      <c r="IU12" s="104"/>
      <c r="IV12" s="104"/>
      <c r="IW12" s="104"/>
      <c r="IX12" s="104"/>
      <c r="IY12" s="104"/>
      <c r="IZ12" s="104"/>
      <c r="JA12" s="104"/>
      <c r="JB12" s="104"/>
      <c r="JC12" s="104"/>
      <c r="JD12" s="104"/>
      <c r="JE12" s="104"/>
      <c r="JF12" s="104"/>
      <c r="JG12" s="104"/>
      <c r="JH12" s="104"/>
      <c r="JI12" s="104"/>
      <c r="JJ12" s="104"/>
      <c r="JK12" s="104"/>
      <c r="JL12" s="104"/>
      <c r="JM12" s="104"/>
      <c r="JN12" s="104"/>
      <c r="JO12" s="104"/>
      <c r="JP12" s="104"/>
      <c r="JQ12" s="104"/>
      <c r="JR12" s="104"/>
      <c r="JS12" s="104"/>
      <c r="JT12" s="104"/>
      <c r="JU12" s="104"/>
      <c r="JV12" s="104"/>
      <c r="JW12" s="104"/>
      <c r="JX12" s="104"/>
      <c r="JY12" s="104"/>
      <c r="JZ12" s="104"/>
      <c r="KA12" s="104"/>
      <c r="KB12" s="104"/>
      <c r="KC12" s="104"/>
      <c r="KD12" s="104"/>
      <c r="KE12" s="104"/>
      <c r="KF12" s="104"/>
      <c r="KG12" s="104"/>
      <c r="KH12" s="104"/>
      <c r="KI12" s="104"/>
      <c r="KJ12" s="104"/>
      <c r="KK12" s="104"/>
      <c r="KL12" s="104"/>
      <c r="KM12" s="104"/>
      <c r="KN12" s="104"/>
      <c r="KO12" s="104"/>
      <c r="KP12" s="104"/>
      <c r="KQ12" s="104"/>
      <c r="KR12" s="104"/>
      <c r="KS12" s="104"/>
      <c r="KT12" s="104"/>
      <c r="KU12" s="104"/>
      <c r="KV12" s="104"/>
      <c r="KW12" s="104"/>
      <c r="KX12" s="104"/>
      <c r="KY12" s="104"/>
      <c r="KZ12" s="104"/>
      <c r="LA12" s="104"/>
      <c r="LB12" s="104"/>
      <c r="LC12" s="104"/>
      <c r="LD12" s="104"/>
      <c r="LE12" s="104"/>
      <c r="LF12" s="104"/>
      <c r="LG12" s="104"/>
      <c r="LH12" s="104"/>
      <c r="LI12" s="104"/>
      <c r="LJ12" s="104"/>
      <c r="LK12" s="104"/>
      <c r="LL12" s="104"/>
      <c r="LM12" s="104"/>
      <c r="LN12" s="104"/>
      <c r="LO12" s="104"/>
      <c r="LP12" s="104"/>
      <c r="LQ12" s="104"/>
      <c r="LR12" s="104"/>
      <c r="LS12" s="104"/>
      <c r="LT12" s="104"/>
      <c r="LU12" s="104"/>
      <c r="LV12" s="104"/>
      <c r="LW12" s="104"/>
      <c r="LX12" s="104"/>
      <c r="LY12" s="104"/>
      <c r="LZ12" s="104"/>
      <c r="MA12" s="104"/>
      <c r="MB12" s="104"/>
      <c r="MC12" s="104"/>
      <c r="MD12" s="104"/>
      <c r="ME12" s="104"/>
      <c r="MF12" s="104"/>
      <c r="MG12" s="104"/>
      <c r="MH12" s="104"/>
      <c r="MI12" s="104"/>
      <c r="MJ12" s="104"/>
      <c r="MK12" s="104"/>
      <c r="ML12" s="104"/>
      <c r="MM12" s="104"/>
      <c r="MN12" s="104"/>
      <c r="MO12" s="104"/>
      <c r="MP12" s="104"/>
      <c r="MQ12" s="104"/>
      <c r="MR12" s="104"/>
      <c r="MS12" s="104"/>
      <c r="MT12" s="104"/>
      <c r="MU12" s="104"/>
      <c r="MV12" s="104"/>
      <c r="MW12" s="104"/>
      <c r="MX12" s="104"/>
      <c r="MY12" s="104"/>
      <c r="MZ12" s="104"/>
      <c r="NA12" s="104"/>
      <c r="NB12" s="104"/>
      <c r="NC12" s="104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  <c r="NS12" s="104"/>
      <c r="NT12" s="104"/>
      <c r="NU12" s="104"/>
      <c r="NV12" s="104"/>
      <c r="NW12" s="104"/>
      <c r="NX12" s="104"/>
      <c r="NY12" s="104"/>
      <c r="NZ12" s="104"/>
      <c r="OA12" s="104"/>
      <c r="OB12" s="104"/>
      <c r="OC12" s="104"/>
      <c r="OD12" s="104"/>
      <c r="OE12" s="104"/>
      <c r="OF12" s="104"/>
      <c r="OG12" s="104"/>
      <c r="OH12" s="104"/>
      <c r="OI12" s="104"/>
      <c r="OJ12" s="104"/>
      <c r="OK12" s="104"/>
      <c r="OL12" s="104"/>
      <c r="OM12" s="104"/>
      <c r="ON12" s="104"/>
      <c r="OO12" s="104"/>
      <c r="OP12" s="104"/>
      <c r="OQ12" s="104"/>
      <c r="OR12" s="104"/>
      <c r="OS12" s="104"/>
      <c r="OT12" s="104"/>
      <c r="OU12" s="104"/>
      <c r="OV12" s="104"/>
      <c r="OW12" s="104"/>
      <c r="OX12" s="104"/>
      <c r="OY12" s="104"/>
      <c r="OZ12" s="104"/>
      <c r="PA12" s="104"/>
      <c r="PB12" s="104"/>
      <c r="PC12" s="104"/>
      <c r="PD12" s="104"/>
      <c r="PE12" s="104"/>
      <c r="PF12" s="104"/>
      <c r="PG12" s="104"/>
      <c r="PH12" s="104"/>
      <c r="PI12" s="104"/>
      <c r="PJ12" s="104"/>
      <c r="PK12" s="104"/>
      <c r="PL12" s="104"/>
      <c r="PM12" s="104"/>
      <c r="PN12" s="104"/>
      <c r="PO12" s="104"/>
      <c r="PP12" s="104"/>
      <c r="PQ12" s="104"/>
      <c r="PR12" s="104"/>
      <c r="PS12" s="104"/>
      <c r="PT12" s="104"/>
      <c r="PU12" s="104"/>
      <c r="PV12" s="104"/>
      <c r="PW12" s="104"/>
      <c r="PX12" s="104"/>
      <c r="PY12" s="104"/>
      <c r="PZ12" s="104"/>
      <c r="QA12" s="104"/>
      <c r="QB12" s="104"/>
      <c r="QC12" s="104"/>
      <c r="QD12" s="104"/>
      <c r="QE12" s="104"/>
      <c r="QF12" s="104"/>
      <c r="QG12" s="104"/>
      <c r="QH12" s="104"/>
      <c r="QI12" s="104"/>
      <c r="QJ12" s="104"/>
      <c r="QK12" s="104"/>
      <c r="QL12" s="104"/>
      <c r="QM12" s="104"/>
      <c r="QN12" s="104"/>
      <c r="QO12" s="104"/>
      <c r="QP12" s="104"/>
      <c r="QQ12" s="104"/>
      <c r="QR12" s="104"/>
      <c r="QS12" s="104"/>
      <c r="QT12" s="104"/>
      <c r="QU12" s="104"/>
      <c r="QV12" s="104"/>
      <c r="QW12" s="104"/>
      <c r="QX12" s="104"/>
      <c r="QY12" s="104"/>
      <c r="QZ12" s="104"/>
      <c r="RA12" s="104"/>
      <c r="RB12" s="104"/>
      <c r="RC12" s="104"/>
      <c r="RD12" s="104"/>
      <c r="RE12" s="104"/>
      <c r="RF12" s="104"/>
      <c r="RG12" s="104"/>
      <c r="RH12" s="104"/>
      <c r="RI12" s="104"/>
      <c r="RJ12" s="104"/>
      <c r="RK12" s="104"/>
      <c r="RL12" s="104"/>
      <c r="RM12" s="104"/>
      <c r="RN12" s="104"/>
      <c r="RO12" s="104"/>
      <c r="RP12" s="104"/>
      <c r="RQ12" s="104"/>
      <c r="RR12" s="104"/>
      <c r="RS12" s="104"/>
      <c r="RT12" s="104"/>
      <c r="RU12" s="104"/>
      <c r="RV12" s="104"/>
      <c r="RW12" s="104"/>
      <c r="RX12" s="104"/>
      <c r="RY12" s="104"/>
      <c r="RZ12" s="104"/>
      <c r="SA12" s="104"/>
      <c r="SB12" s="104"/>
      <c r="SC12" s="104"/>
      <c r="SD12" s="104"/>
      <c r="SE12" s="104"/>
      <c r="SF12" s="104"/>
      <c r="SG12" s="104"/>
      <c r="SH12" s="104"/>
      <c r="SI12" s="104"/>
      <c r="SJ12" s="104"/>
      <c r="SK12" s="104"/>
      <c r="SL12" s="104"/>
      <c r="SM12" s="104"/>
      <c r="SN12" s="104"/>
      <c r="SO12" s="104"/>
      <c r="SP12" s="104"/>
      <c r="SQ12" s="104"/>
      <c r="SR12" s="104"/>
      <c r="SS12" s="104"/>
      <c r="ST12" s="104"/>
      <c r="SU12" s="104"/>
      <c r="SV12" s="104"/>
      <c r="SW12" s="104"/>
      <c r="SX12" s="104"/>
      <c r="SY12" s="104"/>
      <c r="SZ12" s="104"/>
      <c r="TA12" s="104"/>
      <c r="TB12" s="104"/>
      <c r="TC12" s="104"/>
      <c r="TD12" s="104"/>
      <c r="TE12" s="104"/>
      <c r="TF12" s="104"/>
      <c r="TG12" s="104"/>
      <c r="TH12" s="104"/>
      <c r="TI12" s="104"/>
      <c r="TJ12" s="104"/>
      <c r="TK12" s="104"/>
      <c r="TL12" s="104"/>
      <c r="TM12" s="104"/>
      <c r="TN12" s="104"/>
      <c r="TO12" s="104"/>
      <c r="TP12" s="104"/>
      <c r="TQ12" s="104"/>
      <c r="TR12" s="104"/>
      <c r="TS12" s="104"/>
      <c r="TT12" s="104"/>
      <c r="TU12" s="104"/>
      <c r="TV12" s="104"/>
      <c r="TW12" s="104"/>
      <c r="TX12" s="104"/>
      <c r="TY12" s="104"/>
      <c r="TZ12" s="104"/>
      <c r="UA12" s="104"/>
      <c r="UB12" s="104"/>
      <c r="UC12" s="104"/>
      <c r="UD12" s="104"/>
      <c r="UE12" s="104"/>
      <c r="UF12" s="104"/>
      <c r="UG12" s="104"/>
      <c r="UH12" s="104"/>
      <c r="UI12" s="104"/>
      <c r="UJ12" s="104"/>
      <c r="UK12" s="104"/>
      <c r="UL12" s="104"/>
      <c r="UM12" s="104"/>
      <c r="UN12" s="104"/>
      <c r="UO12" s="104"/>
      <c r="UP12" s="104"/>
      <c r="UQ12" s="104"/>
      <c r="UR12" s="104"/>
      <c r="US12" s="104"/>
      <c r="UT12" s="104"/>
      <c r="UU12" s="104"/>
      <c r="UV12" s="104"/>
      <c r="UW12" s="104"/>
      <c r="UX12" s="104"/>
      <c r="UY12" s="104"/>
      <c r="UZ12" s="104"/>
      <c r="VA12" s="104"/>
      <c r="VB12" s="104"/>
      <c r="VC12" s="104"/>
      <c r="VD12" s="104"/>
      <c r="VE12" s="104"/>
      <c r="VF12" s="104"/>
      <c r="VG12" s="104"/>
      <c r="VH12" s="104"/>
      <c r="VI12" s="104"/>
      <c r="VJ12" s="104"/>
      <c r="VK12" s="104"/>
      <c r="VL12" s="104"/>
      <c r="VM12" s="104"/>
      <c r="VN12" s="104"/>
      <c r="VO12" s="104"/>
      <c r="VP12" s="104"/>
      <c r="VQ12" s="104"/>
      <c r="VR12" s="104"/>
      <c r="VS12" s="104"/>
      <c r="VT12" s="104"/>
      <c r="VU12" s="104"/>
      <c r="VV12" s="104"/>
      <c r="VW12" s="104"/>
      <c r="VX12" s="104"/>
      <c r="VY12" s="104"/>
      <c r="VZ12" s="104"/>
      <c r="WA12" s="104"/>
      <c r="WB12" s="104"/>
      <c r="WC12" s="104"/>
      <c r="WD12" s="104"/>
      <c r="WE12" s="104"/>
      <c r="WF12" s="104"/>
      <c r="WG12" s="104"/>
      <c r="WH12" s="104"/>
      <c r="WI12" s="104"/>
      <c r="WJ12" s="104"/>
      <c r="WK12" s="104"/>
      <c r="WL12" s="104"/>
      <c r="WM12" s="104"/>
      <c r="WN12" s="104"/>
      <c r="WO12" s="104"/>
      <c r="WP12" s="104"/>
      <c r="WQ12" s="104"/>
      <c r="WR12" s="104"/>
      <c r="WS12" s="104"/>
      <c r="WT12" s="104"/>
      <c r="WU12" s="104"/>
      <c r="WV12" s="104"/>
      <c r="WW12" s="104"/>
      <c r="WX12" s="104"/>
      <c r="WY12" s="104"/>
      <c r="WZ12" s="104"/>
      <c r="XA12" s="104"/>
      <c r="XB12" s="104"/>
      <c r="XC12" s="104"/>
      <c r="XD12" s="104"/>
      <c r="XE12" s="104"/>
      <c r="XF12" s="104"/>
      <c r="XG12" s="104"/>
      <c r="XH12" s="104"/>
      <c r="XI12" s="104"/>
      <c r="XJ12" s="104"/>
      <c r="XK12" s="104"/>
      <c r="XL12" s="104"/>
      <c r="XM12" s="104"/>
      <c r="XN12" s="104"/>
      <c r="XO12" s="104"/>
      <c r="XP12" s="104"/>
      <c r="XQ12" s="104"/>
      <c r="XR12" s="104"/>
      <c r="XS12" s="104"/>
      <c r="XT12" s="104"/>
      <c r="XU12" s="104"/>
      <c r="XV12" s="104"/>
      <c r="XW12" s="104"/>
      <c r="XX12" s="104"/>
      <c r="XY12" s="104"/>
      <c r="XZ12" s="104"/>
      <c r="YA12" s="104"/>
      <c r="YB12" s="104"/>
      <c r="YC12" s="104"/>
      <c r="YD12" s="104"/>
      <c r="YE12" s="104"/>
      <c r="YF12" s="104"/>
      <c r="YG12" s="104"/>
      <c r="YH12" s="104"/>
      <c r="YI12" s="104"/>
      <c r="YJ12" s="104"/>
      <c r="YK12" s="104"/>
      <c r="YL12" s="104"/>
      <c r="YM12" s="104"/>
      <c r="YN12" s="104"/>
      <c r="YO12" s="104"/>
      <c r="YP12" s="104"/>
      <c r="YQ12" s="104"/>
      <c r="YR12" s="104"/>
      <c r="YS12" s="104"/>
      <c r="YT12" s="104"/>
      <c r="YU12" s="104"/>
      <c r="YV12" s="104"/>
      <c r="YW12" s="104"/>
      <c r="YX12" s="104"/>
      <c r="YY12" s="104"/>
      <c r="YZ12" s="104"/>
      <c r="ZA12" s="104"/>
      <c r="ZB12" s="104"/>
      <c r="ZC12" s="104"/>
      <c r="ZD12" s="104"/>
      <c r="ZE12" s="104"/>
      <c r="ZF12" s="104"/>
      <c r="ZG12" s="104"/>
      <c r="ZH12" s="104"/>
      <c r="ZI12" s="104"/>
      <c r="ZJ12" s="104"/>
      <c r="ZK12" s="104"/>
      <c r="ZL12" s="104"/>
      <c r="ZM12" s="104"/>
      <c r="ZN12" s="104"/>
      <c r="ZO12" s="104"/>
      <c r="ZP12" s="104"/>
      <c r="ZQ12" s="104"/>
      <c r="ZR12" s="104"/>
      <c r="ZS12" s="104"/>
      <c r="ZT12" s="104"/>
      <c r="ZU12" s="104"/>
      <c r="ZV12" s="104"/>
      <c r="ZW12" s="104"/>
      <c r="ZX12" s="104"/>
      <c r="ZY12" s="104"/>
      <c r="ZZ12" s="104"/>
      <c r="AAA12" s="104"/>
      <c r="AAB12" s="104"/>
      <c r="AAC12" s="104"/>
      <c r="AAD12" s="104"/>
      <c r="AAE12" s="104"/>
      <c r="AAF12" s="104"/>
      <c r="AAG12" s="104"/>
      <c r="AAH12" s="104"/>
      <c r="AAI12" s="104"/>
      <c r="AAJ12" s="104"/>
      <c r="AAK12" s="104"/>
      <c r="AAL12" s="104"/>
      <c r="AAM12" s="104"/>
      <c r="AAN12" s="104"/>
      <c r="AAO12" s="104"/>
      <c r="AAP12" s="104"/>
      <c r="AAQ12" s="104"/>
      <c r="AAR12" s="104"/>
      <c r="AAS12" s="104"/>
      <c r="AAT12" s="104"/>
      <c r="AAU12" s="104"/>
      <c r="AAV12" s="104"/>
      <c r="AAW12" s="104"/>
      <c r="AAX12" s="104"/>
      <c r="AAY12" s="104"/>
      <c r="AAZ12" s="104"/>
      <c r="ABA12" s="104"/>
      <c r="ABB12" s="104"/>
      <c r="ABC12" s="104"/>
      <c r="ABD12" s="104"/>
      <c r="ABE12" s="104"/>
      <c r="ABF12" s="104"/>
      <c r="ABG12" s="104"/>
      <c r="ABH12" s="104"/>
      <c r="ABI12" s="104"/>
      <c r="ABJ12" s="104"/>
      <c r="ABK12" s="104"/>
      <c r="ABL12" s="104"/>
      <c r="ABM12" s="104"/>
      <c r="ABN12" s="104"/>
      <c r="ABO12" s="104"/>
      <c r="ABP12" s="104"/>
      <c r="ABQ12" s="104"/>
      <c r="ABR12" s="104"/>
      <c r="ABS12" s="104"/>
      <c r="ABT12" s="104"/>
      <c r="ABU12" s="104"/>
      <c r="ABV12" s="104"/>
      <c r="ABW12" s="104"/>
      <c r="ABX12" s="104"/>
      <c r="ABY12" s="104"/>
      <c r="ABZ12" s="104"/>
      <c r="ACA12" s="104"/>
      <c r="ACB12" s="104"/>
      <c r="ACC12" s="104"/>
      <c r="ACD12" s="104"/>
      <c r="ACE12" s="104"/>
      <c r="ACF12" s="104"/>
      <c r="ACG12" s="104"/>
      <c r="ACH12" s="104"/>
      <c r="ACI12" s="104"/>
      <c r="ACJ12" s="104"/>
      <c r="ACK12" s="104"/>
      <c r="ACL12" s="104"/>
      <c r="ACM12" s="104"/>
      <c r="ACN12" s="104"/>
      <c r="ACO12" s="104"/>
      <c r="ACP12" s="104"/>
      <c r="ACQ12" s="104"/>
      <c r="ACR12" s="104"/>
      <c r="ACS12" s="104"/>
      <c r="ACT12" s="104"/>
      <c r="ACU12" s="104"/>
      <c r="ACV12" s="104"/>
      <c r="ACW12" s="104"/>
      <c r="ACX12" s="104"/>
      <c r="ACY12" s="104"/>
      <c r="ACZ12" s="104"/>
      <c r="ADA12" s="104"/>
      <c r="ADB12" s="104"/>
      <c r="ADC12" s="104"/>
      <c r="ADD12" s="104"/>
      <c r="ADE12" s="104"/>
      <c r="ADF12" s="104"/>
      <c r="ADG12" s="104"/>
      <c r="ADH12" s="104"/>
      <c r="ADI12" s="104"/>
      <c r="ADJ12" s="104"/>
      <c r="ADK12" s="104"/>
      <c r="ADL12" s="104"/>
      <c r="ADM12" s="104"/>
      <c r="ADN12" s="104"/>
      <c r="ADO12" s="104"/>
      <c r="ADP12" s="104"/>
      <c r="ADQ12" s="104"/>
      <c r="ADR12" s="104"/>
      <c r="ADS12" s="104"/>
      <c r="ADT12" s="104"/>
      <c r="ADU12" s="104"/>
      <c r="ADV12" s="104"/>
      <c r="ADW12" s="104"/>
      <c r="ADX12" s="104"/>
      <c r="ADY12" s="104"/>
      <c r="ADZ12" s="104"/>
      <c r="AEA12" s="104"/>
      <c r="AEB12" s="104"/>
      <c r="AEC12" s="104"/>
      <c r="AED12" s="104"/>
      <c r="AEE12" s="104"/>
      <c r="AEF12" s="104"/>
      <c r="AEG12" s="104"/>
      <c r="AEH12" s="104"/>
      <c r="AEI12" s="104"/>
      <c r="AEJ12" s="104"/>
      <c r="AEK12" s="104"/>
      <c r="AEL12" s="104"/>
      <c r="AEM12" s="104"/>
      <c r="AEN12" s="104"/>
      <c r="AEO12" s="104"/>
      <c r="AEP12" s="104"/>
      <c r="AEQ12" s="104"/>
      <c r="AER12" s="104"/>
      <c r="AES12" s="104"/>
      <c r="AET12" s="104"/>
      <c r="AEU12" s="104"/>
      <c r="AEV12" s="104"/>
      <c r="AEW12" s="104"/>
      <c r="AEX12" s="104"/>
      <c r="AEY12" s="104"/>
      <c r="AEZ12" s="104"/>
      <c r="AFA12" s="104"/>
      <c r="AFB12" s="104"/>
      <c r="AFC12" s="104"/>
      <c r="AFD12" s="104"/>
      <c r="AFE12" s="104"/>
      <c r="AFF12" s="104"/>
      <c r="AFG12" s="104"/>
      <c r="AFH12" s="104"/>
      <c r="AFI12" s="104"/>
      <c r="AFJ12" s="104"/>
      <c r="AFK12" s="104"/>
      <c r="AFL12" s="104"/>
      <c r="AFM12" s="104"/>
      <c r="AFN12" s="104"/>
      <c r="AFO12" s="104"/>
      <c r="AFP12" s="104"/>
      <c r="AFQ12" s="104"/>
      <c r="AFR12" s="104"/>
      <c r="AFS12" s="104"/>
      <c r="AFT12" s="104"/>
      <c r="AFU12" s="104"/>
      <c r="AFV12" s="104"/>
      <c r="AFW12" s="104"/>
      <c r="AFX12" s="104"/>
      <c r="AFY12" s="104"/>
      <c r="AFZ12" s="104"/>
      <c r="AGA12" s="104"/>
      <c r="AGB12" s="104"/>
      <c r="AGC12" s="104"/>
      <c r="AGD12" s="104"/>
      <c r="AGE12" s="104"/>
      <c r="AGF12" s="104"/>
      <c r="AGG12" s="104"/>
      <c r="AGH12" s="104"/>
      <c r="AGI12" s="104"/>
      <c r="AGJ12" s="104"/>
      <c r="AGK12" s="104"/>
      <c r="AGL12" s="104"/>
      <c r="AGM12" s="104"/>
      <c r="AGN12" s="104"/>
      <c r="AGO12" s="104"/>
      <c r="AGP12" s="104"/>
      <c r="AGQ12" s="104"/>
      <c r="AGR12" s="104"/>
      <c r="AGS12" s="104"/>
      <c r="AGT12" s="104"/>
      <c r="AGU12" s="104"/>
      <c r="AGV12" s="104"/>
      <c r="AGW12" s="104"/>
      <c r="AGX12" s="104"/>
      <c r="AGY12" s="104"/>
      <c r="AGZ12" s="104"/>
      <c r="AHA12" s="104"/>
      <c r="AHB12" s="104"/>
      <c r="AHC12" s="104"/>
      <c r="AHD12" s="104"/>
      <c r="AHE12" s="104"/>
      <c r="AHF12" s="104"/>
      <c r="AHG12" s="104"/>
      <c r="AHH12" s="104"/>
      <c r="AHI12" s="104"/>
      <c r="AHJ12" s="104"/>
      <c r="AHK12" s="104"/>
      <c r="AHL12" s="104"/>
      <c r="AHM12" s="104"/>
      <c r="AHN12" s="104"/>
      <c r="AHO12" s="104"/>
      <c r="AHP12" s="104"/>
      <c r="AHQ12" s="104"/>
      <c r="AHR12" s="104"/>
      <c r="AHS12" s="104"/>
      <c r="AHT12" s="104"/>
      <c r="AHU12" s="104"/>
      <c r="AHV12" s="104"/>
      <c r="AHW12" s="104"/>
      <c r="AHX12" s="104"/>
      <c r="AHY12" s="104"/>
      <c r="AHZ12" s="104"/>
      <c r="AIA12" s="104"/>
      <c r="AIB12" s="104"/>
      <c r="AIC12" s="104"/>
      <c r="AID12" s="104"/>
      <c r="AIE12" s="104"/>
      <c r="AIF12" s="104"/>
      <c r="AIG12" s="104"/>
      <c r="AIH12" s="104"/>
      <c r="AII12" s="104"/>
      <c r="AIJ12" s="104"/>
      <c r="AIK12" s="104"/>
      <c r="AIL12" s="104"/>
      <c r="AIM12" s="104"/>
      <c r="AIN12" s="104"/>
      <c r="AIO12" s="104"/>
      <c r="AIP12" s="104"/>
      <c r="AIQ12" s="104"/>
      <c r="AIR12" s="104"/>
      <c r="AIS12" s="104"/>
      <c r="AIT12" s="104"/>
      <c r="AIU12" s="104"/>
      <c r="AIV12" s="104"/>
      <c r="AIW12" s="104"/>
      <c r="AIX12" s="104"/>
      <c r="AIY12" s="104"/>
      <c r="AIZ12" s="104"/>
      <c r="AJA12" s="104"/>
      <c r="AJB12" s="104"/>
      <c r="AJC12" s="104"/>
      <c r="AJD12" s="104"/>
      <c r="AJE12" s="104"/>
      <c r="AJF12" s="104"/>
      <c r="AJG12" s="104"/>
      <c r="AJH12" s="104"/>
      <c r="AJI12" s="104"/>
      <c r="AJJ12" s="104"/>
      <c r="AJK12" s="104"/>
      <c r="AJL12" s="104"/>
      <c r="AJM12" s="104"/>
      <c r="AJN12" s="104"/>
      <c r="AJO12" s="104"/>
      <c r="AJP12" s="104"/>
      <c r="AJQ12" s="104"/>
      <c r="AJR12" s="104"/>
      <c r="AJS12" s="104"/>
      <c r="AJT12" s="104"/>
      <c r="AJU12" s="104"/>
      <c r="AJV12" s="104"/>
      <c r="AJW12" s="104"/>
      <c r="AJX12" s="104"/>
      <c r="AJY12" s="104"/>
      <c r="AJZ12" s="104"/>
      <c r="AKA12" s="104"/>
      <c r="AKB12" s="104"/>
      <c r="AKC12" s="104"/>
      <c r="AKD12" s="104"/>
      <c r="AKE12" s="104"/>
      <c r="AKF12" s="104"/>
      <c r="AKG12" s="104"/>
      <c r="AKH12" s="104"/>
      <c r="AKI12" s="104"/>
      <c r="AKJ12" s="104"/>
      <c r="AKK12" s="104"/>
      <c r="AKL12" s="104"/>
      <c r="AKM12" s="104"/>
      <c r="AKN12" s="104"/>
      <c r="AKO12" s="104"/>
      <c r="AKP12" s="104"/>
      <c r="AKQ12" s="104"/>
      <c r="AKR12" s="104"/>
      <c r="AKS12" s="104"/>
      <c r="AKT12" s="104"/>
      <c r="AKU12" s="104"/>
      <c r="AKV12" s="104"/>
      <c r="AKW12" s="104"/>
      <c r="AKX12" s="104"/>
      <c r="AKY12" s="104"/>
      <c r="AKZ12" s="104"/>
      <c r="ALA12" s="104"/>
      <c r="ALB12" s="104"/>
      <c r="ALC12" s="104"/>
      <c r="ALD12" s="104"/>
      <c r="ALE12" s="104"/>
      <c r="ALF12" s="104"/>
      <c r="ALG12" s="104"/>
      <c r="ALH12" s="104"/>
      <c r="ALI12" s="104"/>
      <c r="ALJ12" s="104"/>
      <c r="ALK12" s="104"/>
      <c r="ALL12" s="104"/>
      <c r="ALM12" s="104"/>
      <c r="ALN12" s="104"/>
      <c r="ALO12" s="104"/>
      <c r="ALP12" s="104"/>
      <c r="ALQ12" s="104"/>
      <c r="ALR12" s="104"/>
      <c r="ALS12" s="104"/>
      <c r="ALT12" s="104"/>
      <c r="ALU12" s="104"/>
      <c r="ALV12" s="104"/>
      <c r="ALW12" s="104"/>
      <c r="ALX12" s="104"/>
      <c r="ALY12" s="104"/>
      <c r="ALZ12" s="104"/>
      <c r="AMA12" s="104"/>
      <c r="AMB12" s="104"/>
      <c r="AMC12" s="104"/>
      <c r="AMD12" s="104"/>
      <c r="AME12" s="104"/>
      <c r="AMF12" s="104"/>
      <c r="AMG12" s="104"/>
      <c r="AMH12" s="104"/>
      <c r="AMI12" s="104"/>
      <c r="AMJ12" s="104"/>
    </row>
    <row r="13" spans="2:1024" s="103" customFormat="1" ht="15">
      <c r="B13" s="105">
        <v>8</v>
      </c>
      <c r="C13" s="106" t="s">
        <v>144</v>
      </c>
      <c r="D13" s="106"/>
      <c r="E13" s="110">
        <v>1919.01</v>
      </c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  <c r="IZ13" s="104"/>
      <c r="JA13" s="104"/>
      <c r="JB13" s="104"/>
      <c r="JC13" s="104"/>
      <c r="JD13" s="104"/>
      <c r="JE13" s="104"/>
      <c r="JF13" s="104"/>
      <c r="JG13" s="104"/>
      <c r="JH13" s="104"/>
      <c r="JI13" s="104"/>
      <c r="JJ13" s="104"/>
      <c r="JK13" s="104"/>
      <c r="JL13" s="104"/>
      <c r="JM13" s="104"/>
      <c r="JN13" s="104"/>
      <c r="JO13" s="104"/>
      <c r="JP13" s="104"/>
      <c r="JQ13" s="104"/>
      <c r="JR13" s="104"/>
      <c r="JS13" s="104"/>
      <c r="JT13" s="104"/>
      <c r="JU13" s="104"/>
      <c r="JV13" s="104"/>
      <c r="JW13" s="104"/>
      <c r="JX13" s="104"/>
      <c r="JY13" s="104"/>
      <c r="JZ13" s="104"/>
      <c r="KA13" s="104"/>
      <c r="KB13" s="104"/>
      <c r="KC13" s="104"/>
      <c r="KD13" s="104"/>
      <c r="KE13" s="104"/>
      <c r="KF13" s="104"/>
      <c r="KG13" s="104"/>
      <c r="KH13" s="104"/>
      <c r="KI13" s="104"/>
      <c r="KJ13" s="104"/>
      <c r="KK13" s="104"/>
      <c r="KL13" s="104"/>
      <c r="KM13" s="104"/>
      <c r="KN13" s="104"/>
      <c r="KO13" s="104"/>
      <c r="KP13" s="104"/>
      <c r="KQ13" s="104"/>
      <c r="KR13" s="104"/>
      <c r="KS13" s="104"/>
      <c r="KT13" s="104"/>
      <c r="KU13" s="104"/>
      <c r="KV13" s="104"/>
      <c r="KW13" s="104"/>
      <c r="KX13" s="104"/>
      <c r="KY13" s="104"/>
      <c r="KZ13" s="104"/>
      <c r="LA13" s="104"/>
      <c r="LB13" s="104"/>
      <c r="LC13" s="104"/>
      <c r="LD13" s="104"/>
      <c r="LE13" s="104"/>
      <c r="LF13" s="104"/>
      <c r="LG13" s="104"/>
      <c r="LH13" s="104"/>
      <c r="LI13" s="104"/>
      <c r="LJ13" s="104"/>
      <c r="LK13" s="104"/>
      <c r="LL13" s="104"/>
      <c r="LM13" s="104"/>
      <c r="LN13" s="104"/>
      <c r="LO13" s="104"/>
      <c r="LP13" s="104"/>
      <c r="LQ13" s="104"/>
      <c r="LR13" s="104"/>
      <c r="LS13" s="104"/>
      <c r="LT13" s="104"/>
      <c r="LU13" s="104"/>
      <c r="LV13" s="104"/>
      <c r="LW13" s="104"/>
      <c r="LX13" s="104"/>
      <c r="LY13" s="104"/>
      <c r="LZ13" s="104"/>
      <c r="MA13" s="104"/>
      <c r="MB13" s="104"/>
      <c r="MC13" s="104"/>
      <c r="MD13" s="104"/>
      <c r="ME13" s="104"/>
      <c r="MF13" s="104"/>
      <c r="MG13" s="104"/>
      <c r="MH13" s="104"/>
      <c r="MI13" s="104"/>
      <c r="MJ13" s="104"/>
      <c r="MK13" s="104"/>
      <c r="ML13" s="104"/>
      <c r="MM13" s="104"/>
      <c r="MN13" s="104"/>
      <c r="MO13" s="104"/>
      <c r="MP13" s="104"/>
      <c r="MQ13" s="104"/>
      <c r="MR13" s="104"/>
      <c r="MS13" s="104"/>
      <c r="MT13" s="104"/>
      <c r="MU13" s="104"/>
      <c r="MV13" s="104"/>
      <c r="MW13" s="104"/>
      <c r="MX13" s="104"/>
      <c r="MY13" s="104"/>
      <c r="MZ13" s="104"/>
      <c r="NA13" s="104"/>
      <c r="NB13" s="104"/>
      <c r="NC13" s="104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  <c r="NS13" s="104"/>
      <c r="NT13" s="104"/>
      <c r="NU13" s="104"/>
      <c r="NV13" s="104"/>
      <c r="NW13" s="104"/>
      <c r="NX13" s="104"/>
      <c r="NY13" s="104"/>
      <c r="NZ13" s="104"/>
      <c r="OA13" s="104"/>
      <c r="OB13" s="104"/>
      <c r="OC13" s="104"/>
      <c r="OD13" s="104"/>
      <c r="OE13" s="104"/>
      <c r="OF13" s="104"/>
      <c r="OG13" s="104"/>
      <c r="OH13" s="104"/>
      <c r="OI13" s="104"/>
      <c r="OJ13" s="104"/>
      <c r="OK13" s="104"/>
      <c r="OL13" s="104"/>
      <c r="OM13" s="104"/>
      <c r="ON13" s="104"/>
      <c r="OO13" s="104"/>
      <c r="OP13" s="104"/>
      <c r="OQ13" s="104"/>
      <c r="OR13" s="104"/>
      <c r="OS13" s="104"/>
      <c r="OT13" s="104"/>
      <c r="OU13" s="104"/>
      <c r="OV13" s="104"/>
      <c r="OW13" s="104"/>
      <c r="OX13" s="104"/>
      <c r="OY13" s="104"/>
      <c r="OZ13" s="104"/>
      <c r="PA13" s="104"/>
      <c r="PB13" s="104"/>
      <c r="PC13" s="104"/>
      <c r="PD13" s="104"/>
      <c r="PE13" s="104"/>
      <c r="PF13" s="104"/>
      <c r="PG13" s="104"/>
      <c r="PH13" s="104"/>
      <c r="PI13" s="104"/>
      <c r="PJ13" s="104"/>
      <c r="PK13" s="104"/>
      <c r="PL13" s="104"/>
      <c r="PM13" s="104"/>
      <c r="PN13" s="104"/>
      <c r="PO13" s="104"/>
      <c r="PP13" s="104"/>
      <c r="PQ13" s="104"/>
      <c r="PR13" s="104"/>
      <c r="PS13" s="104"/>
      <c r="PT13" s="104"/>
      <c r="PU13" s="104"/>
      <c r="PV13" s="104"/>
      <c r="PW13" s="104"/>
      <c r="PX13" s="104"/>
      <c r="PY13" s="104"/>
      <c r="PZ13" s="104"/>
      <c r="QA13" s="104"/>
      <c r="QB13" s="104"/>
      <c r="QC13" s="104"/>
      <c r="QD13" s="104"/>
      <c r="QE13" s="104"/>
      <c r="QF13" s="104"/>
      <c r="QG13" s="104"/>
      <c r="QH13" s="104"/>
      <c r="QI13" s="104"/>
      <c r="QJ13" s="104"/>
      <c r="QK13" s="104"/>
      <c r="QL13" s="104"/>
      <c r="QM13" s="104"/>
      <c r="QN13" s="104"/>
      <c r="QO13" s="104"/>
      <c r="QP13" s="104"/>
      <c r="QQ13" s="104"/>
      <c r="QR13" s="104"/>
      <c r="QS13" s="104"/>
      <c r="QT13" s="104"/>
      <c r="QU13" s="104"/>
      <c r="QV13" s="104"/>
      <c r="QW13" s="104"/>
      <c r="QX13" s="104"/>
      <c r="QY13" s="104"/>
      <c r="QZ13" s="104"/>
      <c r="RA13" s="104"/>
      <c r="RB13" s="104"/>
      <c r="RC13" s="104"/>
      <c r="RD13" s="104"/>
      <c r="RE13" s="104"/>
      <c r="RF13" s="104"/>
      <c r="RG13" s="104"/>
      <c r="RH13" s="104"/>
      <c r="RI13" s="104"/>
      <c r="RJ13" s="104"/>
      <c r="RK13" s="104"/>
      <c r="RL13" s="104"/>
      <c r="RM13" s="104"/>
      <c r="RN13" s="104"/>
      <c r="RO13" s="104"/>
      <c r="RP13" s="104"/>
      <c r="RQ13" s="104"/>
      <c r="RR13" s="104"/>
      <c r="RS13" s="104"/>
      <c r="RT13" s="104"/>
      <c r="RU13" s="104"/>
      <c r="RV13" s="104"/>
      <c r="RW13" s="104"/>
      <c r="RX13" s="104"/>
      <c r="RY13" s="104"/>
      <c r="RZ13" s="104"/>
      <c r="SA13" s="104"/>
      <c r="SB13" s="104"/>
      <c r="SC13" s="104"/>
      <c r="SD13" s="104"/>
      <c r="SE13" s="104"/>
      <c r="SF13" s="104"/>
      <c r="SG13" s="104"/>
      <c r="SH13" s="104"/>
      <c r="SI13" s="104"/>
      <c r="SJ13" s="104"/>
      <c r="SK13" s="104"/>
      <c r="SL13" s="104"/>
      <c r="SM13" s="104"/>
      <c r="SN13" s="104"/>
      <c r="SO13" s="104"/>
      <c r="SP13" s="104"/>
      <c r="SQ13" s="104"/>
      <c r="SR13" s="104"/>
      <c r="SS13" s="104"/>
      <c r="ST13" s="104"/>
      <c r="SU13" s="104"/>
      <c r="SV13" s="104"/>
      <c r="SW13" s="104"/>
      <c r="SX13" s="104"/>
      <c r="SY13" s="104"/>
      <c r="SZ13" s="104"/>
      <c r="TA13" s="104"/>
      <c r="TB13" s="104"/>
      <c r="TC13" s="104"/>
      <c r="TD13" s="104"/>
      <c r="TE13" s="104"/>
      <c r="TF13" s="104"/>
      <c r="TG13" s="104"/>
      <c r="TH13" s="104"/>
      <c r="TI13" s="104"/>
      <c r="TJ13" s="104"/>
      <c r="TK13" s="104"/>
      <c r="TL13" s="104"/>
      <c r="TM13" s="104"/>
      <c r="TN13" s="104"/>
      <c r="TO13" s="104"/>
      <c r="TP13" s="104"/>
      <c r="TQ13" s="104"/>
      <c r="TR13" s="104"/>
      <c r="TS13" s="104"/>
      <c r="TT13" s="104"/>
      <c r="TU13" s="104"/>
      <c r="TV13" s="104"/>
      <c r="TW13" s="104"/>
      <c r="TX13" s="104"/>
      <c r="TY13" s="104"/>
      <c r="TZ13" s="104"/>
      <c r="UA13" s="104"/>
      <c r="UB13" s="104"/>
      <c r="UC13" s="104"/>
      <c r="UD13" s="104"/>
      <c r="UE13" s="104"/>
      <c r="UF13" s="104"/>
      <c r="UG13" s="104"/>
      <c r="UH13" s="104"/>
      <c r="UI13" s="104"/>
      <c r="UJ13" s="104"/>
      <c r="UK13" s="104"/>
      <c r="UL13" s="104"/>
      <c r="UM13" s="104"/>
      <c r="UN13" s="104"/>
      <c r="UO13" s="104"/>
      <c r="UP13" s="104"/>
      <c r="UQ13" s="104"/>
      <c r="UR13" s="104"/>
      <c r="US13" s="104"/>
      <c r="UT13" s="104"/>
      <c r="UU13" s="104"/>
      <c r="UV13" s="104"/>
      <c r="UW13" s="104"/>
      <c r="UX13" s="104"/>
      <c r="UY13" s="104"/>
      <c r="UZ13" s="104"/>
      <c r="VA13" s="104"/>
      <c r="VB13" s="104"/>
      <c r="VC13" s="104"/>
      <c r="VD13" s="104"/>
      <c r="VE13" s="104"/>
      <c r="VF13" s="104"/>
      <c r="VG13" s="104"/>
      <c r="VH13" s="104"/>
      <c r="VI13" s="104"/>
      <c r="VJ13" s="104"/>
      <c r="VK13" s="104"/>
      <c r="VL13" s="104"/>
      <c r="VM13" s="104"/>
      <c r="VN13" s="104"/>
      <c r="VO13" s="104"/>
      <c r="VP13" s="104"/>
      <c r="VQ13" s="104"/>
      <c r="VR13" s="104"/>
      <c r="VS13" s="104"/>
      <c r="VT13" s="104"/>
      <c r="VU13" s="104"/>
      <c r="VV13" s="104"/>
      <c r="VW13" s="104"/>
      <c r="VX13" s="104"/>
      <c r="VY13" s="104"/>
      <c r="VZ13" s="104"/>
      <c r="WA13" s="104"/>
      <c r="WB13" s="104"/>
      <c r="WC13" s="104"/>
      <c r="WD13" s="104"/>
      <c r="WE13" s="104"/>
      <c r="WF13" s="104"/>
      <c r="WG13" s="104"/>
      <c r="WH13" s="104"/>
      <c r="WI13" s="104"/>
      <c r="WJ13" s="104"/>
      <c r="WK13" s="104"/>
      <c r="WL13" s="104"/>
      <c r="WM13" s="104"/>
      <c r="WN13" s="104"/>
      <c r="WO13" s="104"/>
      <c r="WP13" s="104"/>
      <c r="WQ13" s="104"/>
      <c r="WR13" s="104"/>
      <c r="WS13" s="104"/>
      <c r="WT13" s="104"/>
      <c r="WU13" s="104"/>
      <c r="WV13" s="104"/>
      <c r="WW13" s="104"/>
      <c r="WX13" s="104"/>
      <c r="WY13" s="104"/>
      <c r="WZ13" s="104"/>
      <c r="XA13" s="104"/>
      <c r="XB13" s="104"/>
      <c r="XC13" s="104"/>
      <c r="XD13" s="104"/>
      <c r="XE13" s="104"/>
      <c r="XF13" s="104"/>
      <c r="XG13" s="104"/>
      <c r="XH13" s="104"/>
      <c r="XI13" s="104"/>
      <c r="XJ13" s="104"/>
      <c r="XK13" s="104"/>
      <c r="XL13" s="104"/>
      <c r="XM13" s="104"/>
      <c r="XN13" s="104"/>
      <c r="XO13" s="104"/>
      <c r="XP13" s="104"/>
      <c r="XQ13" s="104"/>
      <c r="XR13" s="104"/>
      <c r="XS13" s="104"/>
      <c r="XT13" s="104"/>
      <c r="XU13" s="104"/>
      <c r="XV13" s="104"/>
      <c r="XW13" s="104"/>
      <c r="XX13" s="104"/>
      <c r="XY13" s="104"/>
      <c r="XZ13" s="104"/>
      <c r="YA13" s="104"/>
      <c r="YB13" s="104"/>
      <c r="YC13" s="104"/>
      <c r="YD13" s="104"/>
      <c r="YE13" s="104"/>
      <c r="YF13" s="104"/>
      <c r="YG13" s="104"/>
      <c r="YH13" s="104"/>
      <c r="YI13" s="104"/>
      <c r="YJ13" s="104"/>
      <c r="YK13" s="104"/>
      <c r="YL13" s="104"/>
      <c r="YM13" s="104"/>
      <c r="YN13" s="104"/>
      <c r="YO13" s="104"/>
      <c r="YP13" s="104"/>
      <c r="YQ13" s="104"/>
      <c r="YR13" s="104"/>
      <c r="YS13" s="104"/>
      <c r="YT13" s="104"/>
      <c r="YU13" s="104"/>
      <c r="YV13" s="104"/>
      <c r="YW13" s="104"/>
      <c r="YX13" s="104"/>
      <c r="YY13" s="104"/>
      <c r="YZ13" s="104"/>
      <c r="ZA13" s="104"/>
      <c r="ZB13" s="104"/>
      <c r="ZC13" s="104"/>
      <c r="ZD13" s="104"/>
      <c r="ZE13" s="104"/>
      <c r="ZF13" s="104"/>
      <c r="ZG13" s="104"/>
      <c r="ZH13" s="104"/>
      <c r="ZI13" s="104"/>
      <c r="ZJ13" s="104"/>
      <c r="ZK13" s="104"/>
      <c r="ZL13" s="104"/>
      <c r="ZM13" s="104"/>
      <c r="ZN13" s="104"/>
      <c r="ZO13" s="104"/>
      <c r="ZP13" s="104"/>
      <c r="ZQ13" s="104"/>
      <c r="ZR13" s="104"/>
      <c r="ZS13" s="104"/>
      <c r="ZT13" s="104"/>
      <c r="ZU13" s="104"/>
      <c r="ZV13" s="104"/>
      <c r="ZW13" s="104"/>
      <c r="ZX13" s="104"/>
      <c r="ZY13" s="104"/>
      <c r="ZZ13" s="104"/>
      <c r="AAA13" s="104"/>
      <c r="AAB13" s="104"/>
      <c r="AAC13" s="104"/>
      <c r="AAD13" s="104"/>
      <c r="AAE13" s="104"/>
      <c r="AAF13" s="104"/>
      <c r="AAG13" s="104"/>
      <c r="AAH13" s="104"/>
      <c r="AAI13" s="104"/>
      <c r="AAJ13" s="104"/>
      <c r="AAK13" s="104"/>
      <c r="AAL13" s="104"/>
      <c r="AAM13" s="104"/>
      <c r="AAN13" s="104"/>
      <c r="AAO13" s="104"/>
      <c r="AAP13" s="104"/>
      <c r="AAQ13" s="104"/>
      <c r="AAR13" s="104"/>
      <c r="AAS13" s="104"/>
      <c r="AAT13" s="104"/>
      <c r="AAU13" s="104"/>
      <c r="AAV13" s="104"/>
      <c r="AAW13" s="104"/>
      <c r="AAX13" s="104"/>
      <c r="AAY13" s="104"/>
      <c r="AAZ13" s="104"/>
      <c r="ABA13" s="104"/>
      <c r="ABB13" s="104"/>
      <c r="ABC13" s="104"/>
      <c r="ABD13" s="104"/>
      <c r="ABE13" s="104"/>
      <c r="ABF13" s="104"/>
      <c r="ABG13" s="104"/>
      <c r="ABH13" s="104"/>
      <c r="ABI13" s="104"/>
      <c r="ABJ13" s="104"/>
      <c r="ABK13" s="104"/>
      <c r="ABL13" s="104"/>
      <c r="ABM13" s="104"/>
      <c r="ABN13" s="104"/>
      <c r="ABO13" s="104"/>
      <c r="ABP13" s="104"/>
      <c r="ABQ13" s="104"/>
      <c r="ABR13" s="104"/>
      <c r="ABS13" s="104"/>
      <c r="ABT13" s="104"/>
      <c r="ABU13" s="104"/>
      <c r="ABV13" s="104"/>
      <c r="ABW13" s="104"/>
      <c r="ABX13" s="104"/>
      <c r="ABY13" s="104"/>
      <c r="ABZ13" s="104"/>
      <c r="ACA13" s="104"/>
      <c r="ACB13" s="104"/>
      <c r="ACC13" s="104"/>
      <c r="ACD13" s="104"/>
      <c r="ACE13" s="104"/>
      <c r="ACF13" s="104"/>
      <c r="ACG13" s="104"/>
      <c r="ACH13" s="104"/>
      <c r="ACI13" s="104"/>
      <c r="ACJ13" s="104"/>
      <c r="ACK13" s="104"/>
      <c r="ACL13" s="104"/>
      <c r="ACM13" s="104"/>
      <c r="ACN13" s="104"/>
      <c r="ACO13" s="104"/>
      <c r="ACP13" s="104"/>
      <c r="ACQ13" s="104"/>
      <c r="ACR13" s="104"/>
      <c r="ACS13" s="104"/>
      <c r="ACT13" s="104"/>
      <c r="ACU13" s="104"/>
      <c r="ACV13" s="104"/>
      <c r="ACW13" s="104"/>
      <c r="ACX13" s="104"/>
      <c r="ACY13" s="104"/>
      <c r="ACZ13" s="104"/>
      <c r="ADA13" s="104"/>
      <c r="ADB13" s="104"/>
      <c r="ADC13" s="104"/>
      <c r="ADD13" s="104"/>
      <c r="ADE13" s="104"/>
      <c r="ADF13" s="104"/>
      <c r="ADG13" s="104"/>
      <c r="ADH13" s="104"/>
      <c r="ADI13" s="104"/>
      <c r="ADJ13" s="104"/>
      <c r="ADK13" s="104"/>
      <c r="ADL13" s="104"/>
      <c r="ADM13" s="104"/>
      <c r="ADN13" s="104"/>
      <c r="ADO13" s="104"/>
      <c r="ADP13" s="104"/>
      <c r="ADQ13" s="104"/>
      <c r="ADR13" s="104"/>
      <c r="ADS13" s="104"/>
      <c r="ADT13" s="104"/>
      <c r="ADU13" s="104"/>
      <c r="ADV13" s="104"/>
      <c r="ADW13" s="104"/>
      <c r="ADX13" s="104"/>
      <c r="ADY13" s="104"/>
      <c r="ADZ13" s="104"/>
      <c r="AEA13" s="104"/>
      <c r="AEB13" s="104"/>
      <c r="AEC13" s="104"/>
      <c r="AED13" s="104"/>
      <c r="AEE13" s="104"/>
      <c r="AEF13" s="104"/>
      <c r="AEG13" s="104"/>
      <c r="AEH13" s="104"/>
      <c r="AEI13" s="104"/>
      <c r="AEJ13" s="104"/>
      <c r="AEK13" s="104"/>
      <c r="AEL13" s="104"/>
      <c r="AEM13" s="104"/>
      <c r="AEN13" s="104"/>
      <c r="AEO13" s="104"/>
      <c r="AEP13" s="104"/>
      <c r="AEQ13" s="104"/>
      <c r="AER13" s="104"/>
      <c r="AES13" s="104"/>
      <c r="AET13" s="104"/>
      <c r="AEU13" s="104"/>
      <c r="AEV13" s="104"/>
      <c r="AEW13" s="104"/>
      <c r="AEX13" s="104"/>
      <c r="AEY13" s="104"/>
      <c r="AEZ13" s="104"/>
      <c r="AFA13" s="104"/>
      <c r="AFB13" s="104"/>
      <c r="AFC13" s="104"/>
      <c r="AFD13" s="104"/>
      <c r="AFE13" s="104"/>
      <c r="AFF13" s="104"/>
      <c r="AFG13" s="104"/>
      <c r="AFH13" s="104"/>
      <c r="AFI13" s="104"/>
      <c r="AFJ13" s="104"/>
      <c r="AFK13" s="104"/>
      <c r="AFL13" s="104"/>
      <c r="AFM13" s="104"/>
      <c r="AFN13" s="104"/>
      <c r="AFO13" s="104"/>
      <c r="AFP13" s="104"/>
      <c r="AFQ13" s="104"/>
      <c r="AFR13" s="104"/>
      <c r="AFS13" s="104"/>
      <c r="AFT13" s="104"/>
      <c r="AFU13" s="104"/>
      <c r="AFV13" s="104"/>
      <c r="AFW13" s="104"/>
      <c r="AFX13" s="104"/>
      <c r="AFY13" s="104"/>
      <c r="AFZ13" s="104"/>
      <c r="AGA13" s="104"/>
      <c r="AGB13" s="104"/>
      <c r="AGC13" s="104"/>
      <c r="AGD13" s="104"/>
      <c r="AGE13" s="104"/>
      <c r="AGF13" s="104"/>
      <c r="AGG13" s="104"/>
      <c r="AGH13" s="104"/>
      <c r="AGI13" s="104"/>
      <c r="AGJ13" s="104"/>
      <c r="AGK13" s="104"/>
      <c r="AGL13" s="104"/>
      <c r="AGM13" s="104"/>
      <c r="AGN13" s="104"/>
      <c r="AGO13" s="104"/>
      <c r="AGP13" s="104"/>
      <c r="AGQ13" s="104"/>
      <c r="AGR13" s="104"/>
      <c r="AGS13" s="104"/>
      <c r="AGT13" s="104"/>
      <c r="AGU13" s="104"/>
      <c r="AGV13" s="104"/>
      <c r="AGW13" s="104"/>
      <c r="AGX13" s="104"/>
      <c r="AGY13" s="104"/>
      <c r="AGZ13" s="104"/>
      <c r="AHA13" s="104"/>
      <c r="AHB13" s="104"/>
      <c r="AHC13" s="104"/>
      <c r="AHD13" s="104"/>
      <c r="AHE13" s="104"/>
      <c r="AHF13" s="104"/>
      <c r="AHG13" s="104"/>
      <c r="AHH13" s="104"/>
      <c r="AHI13" s="104"/>
      <c r="AHJ13" s="104"/>
      <c r="AHK13" s="104"/>
      <c r="AHL13" s="104"/>
      <c r="AHM13" s="104"/>
      <c r="AHN13" s="104"/>
      <c r="AHO13" s="104"/>
      <c r="AHP13" s="104"/>
      <c r="AHQ13" s="104"/>
      <c r="AHR13" s="104"/>
      <c r="AHS13" s="104"/>
      <c r="AHT13" s="104"/>
      <c r="AHU13" s="104"/>
      <c r="AHV13" s="104"/>
      <c r="AHW13" s="104"/>
      <c r="AHX13" s="104"/>
      <c r="AHY13" s="104"/>
      <c r="AHZ13" s="104"/>
      <c r="AIA13" s="104"/>
      <c r="AIB13" s="104"/>
      <c r="AIC13" s="104"/>
      <c r="AID13" s="104"/>
      <c r="AIE13" s="104"/>
      <c r="AIF13" s="104"/>
      <c r="AIG13" s="104"/>
      <c r="AIH13" s="104"/>
      <c r="AII13" s="104"/>
      <c r="AIJ13" s="104"/>
      <c r="AIK13" s="104"/>
      <c r="AIL13" s="104"/>
      <c r="AIM13" s="104"/>
      <c r="AIN13" s="104"/>
      <c r="AIO13" s="104"/>
      <c r="AIP13" s="104"/>
      <c r="AIQ13" s="104"/>
      <c r="AIR13" s="104"/>
      <c r="AIS13" s="104"/>
      <c r="AIT13" s="104"/>
      <c r="AIU13" s="104"/>
      <c r="AIV13" s="104"/>
      <c r="AIW13" s="104"/>
      <c r="AIX13" s="104"/>
      <c r="AIY13" s="104"/>
      <c r="AIZ13" s="104"/>
      <c r="AJA13" s="104"/>
      <c r="AJB13" s="104"/>
      <c r="AJC13" s="104"/>
      <c r="AJD13" s="104"/>
      <c r="AJE13" s="104"/>
      <c r="AJF13" s="104"/>
      <c r="AJG13" s="104"/>
      <c r="AJH13" s="104"/>
      <c r="AJI13" s="104"/>
      <c r="AJJ13" s="104"/>
      <c r="AJK13" s="104"/>
      <c r="AJL13" s="104"/>
      <c r="AJM13" s="104"/>
      <c r="AJN13" s="104"/>
      <c r="AJO13" s="104"/>
      <c r="AJP13" s="104"/>
      <c r="AJQ13" s="104"/>
      <c r="AJR13" s="104"/>
      <c r="AJS13" s="104"/>
      <c r="AJT13" s="104"/>
      <c r="AJU13" s="104"/>
      <c r="AJV13" s="104"/>
      <c r="AJW13" s="104"/>
      <c r="AJX13" s="104"/>
      <c r="AJY13" s="104"/>
      <c r="AJZ13" s="104"/>
      <c r="AKA13" s="104"/>
      <c r="AKB13" s="104"/>
      <c r="AKC13" s="104"/>
      <c r="AKD13" s="104"/>
      <c r="AKE13" s="104"/>
      <c r="AKF13" s="104"/>
      <c r="AKG13" s="104"/>
      <c r="AKH13" s="104"/>
      <c r="AKI13" s="104"/>
      <c r="AKJ13" s="104"/>
      <c r="AKK13" s="104"/>
      <c r="AKL13" s="104"/>
      <c r="AKM13" s="104"/>
      <c r="AKN13" s="104"/>
      <c r="AKO13" s="104"/>
      <c r="AKP13" s="104"/>
      <c r="AKQ13" s="104"/>
      <c r="AKR13" s="104"/>
      <c r="AKS13" s="104"/>
      <c r="AKT13" s="104"/>
      <c r="AKU13" s="104"/>
      <c r="AKV13" s="104"/>
      <c r="AKW13" s="104"/>
      <c r="AKX13" s="104"/>
      <c r="AKY13" s="104"/>
      <c r="AKZ13" s="104"/>
      <c r="ALA13" s="104"/>
      <c r="ALB13" s="104"/>
      <c r="ALC13" s="104"/>
      <c r="ALD13" s="104"/>
      <c r="ALE13" s="104"/>
      <c r="ALF13" s="104"/>
      <c r="ALG13" s="104"/>
      <c r="ALH13" s="104"/>
      <c r="ALI13" s="104"/>
      <c r="ALJ13" s="104"/>
      <c r="ALK13" s="104"/>
      <c r="ALL13" s="104"/>
      <c r="ALM13" s="104"/>
      <c r="ALN13" s="104"/>
      <c r="ALO13" s="104"/>
      <c r="ALP13" s="104"/>
      <c r="ALQ13" s="104"/>
      <c r="ALR13" s="104"/>
      <c r="ALS13" s="104"/>
      <c r="ALT13" s="104"/>
      <c r="ALU13" s="104"/>
      <c r="ALV13" s="104"/>
      <c r="ALW13" s="104"/>
      <c r="ALX13" s="104"/>
      <c r="ALY13" s="104"/>
      <c r="ALZ13" s="104"/>
      <c r="AMA13" s="104"/>
      <c r="AMB13" s="104"/>
      <c r="AMC13" s="104"/>
      <c r="AMD13" s="104"/>
      <c r="AME13" s="104"/>
      <c r="AMF13" s="104"/>
      <c r="AMG13" s="104"/>
      <c r="AMH13" s="104"/>
      <c r="AMI13" s="104"/>
      <c r="AMJ13" s="104"/>
    </row>
    <row r="14" spans="2:1024" s="103" customFormat="1" ht="30" customHeight="1">
      <c r="B14" s="105">
        <v>9</v>
      </c>
      <c r="C14" s="106" t="s">
        <v>145</v>
      </c>
      <c r="D14" s="106"/>
      <c r="E14" s="111"/>
      <c r="F14" s="258" t="s">
        <v>146</v>
      </c>
      <c r="G14" s="259"/>
      <c r="H14" s="259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  <c r="IZ14" s="104"/>
      <c r="JA14" s="104"/>
      <c r="JB14" s="104"/>
      <c r="JC14" s="104"/>
      <c r="JD14" s="104"/>
      <c r="JE14" s="104"/>
      <c r="JF14" s="104"/>
      <c r="JG14" s="104"/>
      <c r="JH14" s="104"/>
      <c r="JI14" s="104"/>
      <c r="JJ14" s="104"/>
      <c r="JK14" s="104"/>
      <c r="JL14" s="104"/>
      <c r="JM14" s="104"/>
      <c r="JN14" s="104"/>
      <c r="JO14" s="104"/>
      <c r="JP14" s="104"/>
      <c r="JQ14" s="104"/>
      <c r="JR14" s="104"/>
      <c r="JS14" s="104"/>
      <c r="JT14" s="104"/>
      <c r="JU14" s="104"/>
      <c r="JV14" s="104"/>
      <c r="JW14" s="104"/>
      <c r="JX14" s="104"/>
      <c r="JY14" s="104"/>
      <c r="JZ14" s="104"/>
      <c r="KA14" s="104"/>
      <c r="KB14" s="104"/>
      <c r="KC14" s="104"/>
      <c r="KD14" s="104"/>
      <c r="KE14" s="104"/>
      <c r="KF14" s="104"/>
      <c r="KG14" s="104"/>
      <c r="KH14" s="104"/>
      <c r="KI14" s="104"/>
      <c r="KJ14" s="104"/>
      <c r="KK14" s="104"/>
      <c r="KL14" s="104"/>
      <c r="KM14" s="104"/>
      <c r="KN14" s="104"/>
      <c r="KO14" s="104"/>
      <c r="KP14" s="104"/>
      <c r="KQ14" s="104"/>
      <c r="KR14" s="104"/>
      <c r="KS14" s="104"/>
      <c r="KT14" s="104"/>
      <c r="KU14" s="104"/>
      <c r="KV14" s="104"/>
      <c r="KW14" s="104"/>
      <c r="KX14" s="104"/>
      <c r="KY14" s="104"/>
      <c r="KZ14" s="104"/>
      <c r="LA14" s="104"/>
      <c r="LB14" s="104"/>
      <c r="LC14" s="104"/>
      <c r="LD14" s="104"/>
      <c r="LE14" s="104"/>
      <c r="LF14" s="104"/>
      <c r="LG14" s="104"/>
      <c r="LH14" s="104"/>
      <c r="LI14" s="104"/>
      <c r="LJ14" s="104"/>
      <c r="LK14" s="104"/>
      <c r="LL14" s="104"/>
      <c r="LM14" s="104"/>
      <c r="LN14" s="104"/>
      <c r="LO14" s="104"/>
      <c r="LP14" s="104"/>
      <c r="LQ14" s="104"/>
      <c r="LR14" s="104"/>
      <c r="LS14" s="104"/>
      <c r="LT14" s="104"/>
      <c r="LU14" s="104"/>
      <c r="LV14" s="104"/>
      <c r="LW14" s="104"/>
      <c r="LX14" s="104"/>
      <c r="LY14" s="104"/>
      <c r="LZ14" s="104"/>
      <c r="MA14" s="104"/>
      <c r="MB14" s="104"/>
      <c r="MC14" s="104"/>
      <c r="MD14" s="104"/>
      <c r="ME14" s="104"/>
      <c r="MF14" s="104"/>
      <c r="MG14" s="104"/>
      <c r="MH14" s="104"/>
      <c r="MI14" s="104"/>
      <c r="MJ14" s="104"/>
      <c r="MK14" s="104"/>
      <c r="ML14" s="104"/>
      <c r="MM14" s="104"/>
      <c r="MN14" s="104"/>
      <c r="MO14" s="104"/>
      <c r="MP14" s="104"/>
      <c r="MQ14" s="104"/>
      <c r="MR14" s="104"/>
      <c r="MS14" s="104"/>
      <c r="MT14" s="104"/>
      <c r="MU14" s="104"/>
      <c r="MV14" s="104"/>
      <c r="MW14" s="104"/>
      <c r="MX14" s="104"/>
      <c r="MY14" s="104"/>
      <c r="MZ14" s="104"/>
      <c r="NA14" s="104"/>
      <c r="NB14" s="104"/>
      <c r="NC14" s="104"/>
      <c r="ND14" s="104"/>
      <c r="NE14" s="104"/>
      <c r="NF14" s="104"/>
      <c r="NG14" s="104"/>
      <c r="NH14" s="104"/>
      <c r="NI14" s="104"/>
      <c r="NJ14" s="104"/>
      <c r="NK14" s="104"/>
      <c r="NL14" s="104"/>
      <c r="NM14" s="104"/>
      <c r="NN14" s="104"/>
      <c r="NO14" s="104"/>
      <c r="NP14" s="104"/>
      <c r="NQ14" s="104"/>
      <c r="NR14" s="104"/>
      <c r="NS14" s="104"/>
      <c r="NT14" s="104"/>
      <c r="NU14" s="104"/>
      <c r="NV14" s="104"/>
      <c r="NW14" s="104"/>
      <c r="NX14" s="104"/>
      <c r="NY14" s="104"/>
      <c r="NZ14" s="104"/>
      <c r="OA14" s="104"/>
      <c r="OB14" s="104"/>
      <c r="OC14" s="104"/>
      <c r="OD14" s="104"/>
      <c r="OE14" s="104"/>
      <c r="OF14" s="104"/>
      <c r="OG14" s="104"/>
      <c r="OH14" s="104"/>
      <c r="OI14" s="104"/>
      <c r="OJ14" s="104"/>
      <c r="OK14" s="104"/>
      <c r="OL14" s="104"/>
      <c r="OM14" s="104"/>
      <c r="ON14" s="104"/>
      <c r="OO14" s="104"/>
      <c r="OP14" s="104"/>
      <c r="OQ14" s="104"/>
      <c r="OR14" s="104"/>
      <c r="OS14" s="104"/>
      <c r="OT14" s="104"/>
      <c r="OU14" s="104"/>
      <c r="OV14" s="104"/>
      <c r="OW14" s="104"/>
      <c r="OX14" s="104"/>
      <c r="OY14" s="104"/>
      <c r="OZ14" s="104"/>
      <c r="PA14" s="104"/>
      <c r="PB14" s="104"/>
      <c r="PC14" s="104"/>
      <c r="PD14" s="104"/>
      <c r="PE14" s="104"/>
      <c r="PF14" s="104"/>
      <c r="PG14" s="104"/>
      <c r="PH14" s="104"/>
      <c r="PI14" s="104"/>
      <c r="PJ14" s="104"/>
      <c r="PK14" s="104"/>
      <c r="PL14" s="104"/>
      <c r="PM14" s="104"/>
      <c r="PN14" s="104"/>
      <c r="PO14" s="104"/>
      <c r="PP14" s="104"/>
      <c r="PQ14" s="104"/>
      <c r="PR14" s="104"/>
      <c r="PS14" s="104"/>
      <c r="PT14" s="104"/>
      <c r="PU14" s="104"/>
      <c r="PV14" s="104"/>
      <c r="PW14" s="104"/>
      <c r="PX14" s="104"/>
      <c r="PY14" s="104"/>
      <c r="PZ14" s="104"/>
      <c r="QA14" s="104"/>
      <c r="QB14" s="104"/>
      <c r="QC14" s="104"/>
      <c r="QD14" s="104"/>
      <c r="QE14" s="104"/>
      <c r="QF14" s="104"/>
      <c r="QG14" s="104"/>
      <c r="QH14" s="104"/>
      <c r="QI14" s="104"/>
      <c r="QJ14" s="104"/>
      <c r="QK14" s="104"/>
      <c r="QL14" s="104"/>
      <c r="QM14" s="104"/>
      <c r="QN14" s="104"/>
      <c r="QO14" s="104"/>
      <c r="QP14" s="104"/>
      <c r="QQ14" s="104"/>
      <c r="QR14" s="104"/>
      <c r="QS14" s="104"/>
      <c r="QT14" s="104"/>
      <c r="QU14" s="104"/>
      <c r="QV14" s="104"/>
      <c r="QW14" s="104"/>
      <c r="QX14" s="104"/>
      <c r="QY14" s="104"/>
      <c r="QZ14" s="104"/>
      <c r="RA14" s="104"/>
      <c r="RB14" s="104"/>
      <c r="RC14" s="104"/>
      <c r="RD14" s="104"/>
      <c r="RE14" s="104"/>
      <c r="RF14" s="104"/>
      <c r="RG14" s="104"/>
      <c r="RH14" s="104"/>
      <c r="RI14" s="104"/>
      <c r="RJ14" s="104"/>
      <c r="RK14" s="104"/>
      <c r="RL14" s="104"/>
      <c r="RM14" s="104"/>
      <c r="RN14" s="104"/>
      <c r="RO14" s="104"/>
      <c r="RP14" s="104"/>
      <c r="RQ14" s="104"/>
      <c r="RR14" s="104"/>
      <c r="RS14" s="104"/>
      <c r="RT14" s="104"/>
      <c r="RU14" s="104"/>
      <c r="RV14" s="104"/>
      <c r="RW14" s="104"/>
      <c r="RX14" s="104"/>
      <c r="RY14" s="104"/>
      <c r="RZ14" s="104"/>
      <c r="SA14" s="104"/>
      <c r="SB14" s="104"/>
      <c r="SC14" s="104"/>
      <c r="SD14" s="104"/>
      <c r="SE14" s="104"/>
      <c r="SF14" s="104"/>
      <c r="SG14" s="104"/>
      <c r="SH14" s="104"/>
      <c r="SI14" s="104"/>
      <c r="SJ14" s="104"/>
      <c r="SK14" s="104"/>
      <c r="SL14" s="104"/>
      <c r="SM14" s="104"/>
      <c r="SN14" s="104"/>
      <c r="SO14" s="104"/>
      <c r="SP14" s="104"/>
      <c r="SQ14" s="104"/>
      <c r="SR14" s="104"/>
      <c r="SS14" s="104"/>
      <c r="ST14" s="104"/>
      <c r="SU14" s="104"/>
      <c r="SV14" s="104"/>
      <c r="SW14" s="104"/>
      <c r="SX14" s="104"/>
      <c r="SY14" s="104"/>
      <c r="SZ14" s="104"/>
      <c r="TA14" s="104"/>
      <c r="TB14" s="104"/>
      <c r="TC14" s="104"/>
      <c r="TD14" s="104"/>
      <c r="TE14" s="104"/>
      <c r="TF14" s="104"/>
      <c r="TG14" s="104"/>
      <c r="TH14" s="104"/>
      <c r="TI14" s="104"/>
      <c r="TJ14" s="104"/>
      <c r="TK14" s="104"/>
      <c r="TL14" s="104"/>
      <c r="TM14" s="104"/>
      <c r="TN14" s="104"/>
      <c r="TO14" s="104"/>
      <c r="TP14" s="104"/>
      <c r="TQ14" s="104"/>
      <c r="TR14" s="104"/>
      <c r="TS14" s="104"/>
      <c r="TT14" s="104"/>
      <c r="TU14" s="104"/>
      <c r="TV14" s="104"/>
      <c r="TW14" s="104"/>
      <c r="TX14" s="104"/>
      <c r="TY14" s="104"/>
      <c r="TZ14" s="104"/>
      <c r="UA14" s="104"/>
      <c r="UB14" s="104"/>
      <c r="UC14" s="104"/>
      <c r="UD14" s="104"/>
      <c r="UE14" s="104"/>
      <c r="UF14" s="104"/>
      <c r="UG14" s="104"/>
      <c r="UH14" s="104"/>
      <c r="UI14" s="104"/>
      <c r="UJ14" s="104"/>
      <c r="UK14" s="104"/>
      <c r="UL14" s="104"/>
      <c r="UM14" s="104"/>
      <c r="UN14" s="104"/>
      <c r="UO14" s="104"/>
      <c r="UP14" s="104"/>
      <c r="UQ14" s="104"/>
      <c r="UR14" s="104"/>
      <c r="US14" s="104"/>
      <c r="UT14" s="104"/>
      <c r="UU14" s="104"/>
      <c r="UV14" s="104"/>
      <c r="UW14" s="104"/>
      <c r="UX14" s="104"/>
      <c r="UY14" s="104"/>
      <c r="UZ14" s="104"/>
      <c r="VA14" s="104"/>
      <c r="VB14" s="104"/>
      <c r="VC14" s="104"/>
      <c r="VD14" s="104"/>
      <c r="VE14" s="104"/>
      <c r="VF14" s="104"/>
      <c r="VG14" s="104"/>
      <c r="VH14" s="104"/>
      <c r="VI14" s="104"/>
      <c r="VJ14" s="104"/>
      <c r="VK14" s="104"/>
      <c r="VL14" s="104"/>
      <c r="VM14" s="104"/>
      <c r="VN14" s="104"/>
      <c r="VO14" s="104"/>
      <c r="VP14" s="104"/>
      <c r="VQ14" s="104"/>
      <c r="VR14" s="104"/>
      <c r="VS14" s="104"/>
      <c r="VT14" s="104"/>
      <c r="VU14" s="104"/>
      <c r="VV14" s="104"/>
      <c r="VW14" s="104"/>
      <c r="VX14" s="104"/>
      <c r="VY14" s="104"/>
      <c r="VZ14" s="104"/>
      <c r="WA14" s="104"/>
      <c r="WB14" s="104"/>
      <c r="WC14" s="104"/>
      <c r="WD14" s="104"/>
      <c r="WE14" s="104"/>
      <c r="WF14" s="104"/>
      <c r="WG14" s="104"/>
      <c r="WH14" s="104"/>
      <c r="WI14" s="104"/>
      <c r="WJ14" s="104"/>
      <c r="WK14" s="104"/>
      <c r="WL14" s="104"/>
      <c r="WM14" s="104"/>
      <c r="WN14" s="104"/>
      <c r="WO14" s="104"/>
      <c r="WP14" s="104"/>
      <c r="WQ14" s="104"/>
      <c r="WR14" s="104"/>
      <c r="WS14" s="104"/>
      <c r="WT14" s="104"/>
      <c r="WU14" s="104"/>
      <c r="WV14" s="104"/>
      <c r="WW14" s="104"/>
      <c r="WX14" s="104"/>
      <c r="WY14" s="104"/>
      <c r="WZ14" s="104"/>
      <c r="XA14" s="104"/>
      <c r="XB14" s="104"/>
      <c r="XC14" s="104"/>
      <c r="XD14" s="104"/>
      <c r="XE14" s="104"/>
      <c r="XF14" s="104"/>
      <c r="XG14" s="104"/>
      <c r="XH14" s="104"/>
      <c r="XI14" s="104"/>
      <c r="XJ14" s="104"/>
      <c r="XK14" s="104"/>
      <c r="XL14" s="104"/>
      <c r="XM14" s="104"/>
      <c r="XN14" s="104"/>
      <c r="XO14" s="104"/>
      <c r="XP14" s="104"/>
      <c r="XQ14" s="104"/>
      <c r="XR14" s="104"/>
      <c r="XS14" s="104"/>
      <c r="XT14" s="104"/>
      <c r="XU14" s="104"/>
      <c r="XV14" s="104"/>
      <c r="XW14" s="104"/>
      <c r="XX14" s="104"/>
      <c r="XY14" s="104"/>
      <c r="XZ14" s="104"/>
      <c r="YA14" s="104"/>
      <c r="YB14" s="104"/>
      <c r="YC14" s="104"/>
      <c r="YD14" s="104"/>
      <c r="YE14" s="104"/>
      <c r="YF14" s="104"/>
      <c r="YG14" s="104"/>
      <c r="YH14" s="104"/>
      <c r="YI14" s="104"/>
      <c r="YJ14" s="104"/>
      <c r="YK14" s="104"/>
      <c r="YL14" s="104"/>
      <c r="YM14" s="104"/>
      <c r="YN14" s="104"/>
      <c r="YO14" s="104"/>
      <c r="YP14" s="104"/>
      <c r="YQ14" s="104"/>
      <c r="YR14" s="104"/>
      <c r="YS14" s="104"/>
      <c r="YT14" s="104"/>
      <c r="YU14" s="104"/>
      <c r="YV14" s="104"/>
      <c r="YW14" s="104"/>
      <c r="YX14" s="104"/>
      <c r="YY14" s="104"/>
      <c r="YZ14" s="104"/>
      <c r="ZA14" s="104"/>
      <c r="ZB14" s="104"/>
      <c r="ZC14" s="104"/>
      <c r="ZD14" s="104"/>
      <c r="ZE14" s="104"/>
      <c r="ZF14" s="104"/>
      <c r="ZG14" s="104"/>
      <c r="ZH14" s="104"/>
      <c r="ZI14" s="104"/>
      <c r="ZJ14" s="104"/>
      <c r="ZK14" s="104"/>
      <c r="ZL14" s="104"/>
      <c r="ZM14" s="104"/>
      <c r="ZN14" s="104"/>
      <c r="ZO14" s="104"/>
      <c r="ZP14" s="104"/>
      <c r="ZQ14" s="104"/>
      <c r="ZR14" s="104"/>
      <c r="ZS14" s="104"/>
      <c r="ZT14" s="104"/>
      <c r="ZU14" s="104"/>
      <c r="ZV14" s="104"/>
      <c r="ZW14" s="104"/>
      <c r="ZX14" s="104"/>
      <c r="ZY14" s="104"/>
      <c r="ZZ14" s="104"/>
      <c r="AAA14" s="104"/>
      <c r="AAB14" s="104"/>
      <c r="AAC14" s="104"/>
      <c r="AAD14" s="104"/>
      <c r="AAE14" s="104"/>
      <c r="AAF14" s="104"/>
      <c r="AAG14" s="104"/>
      <c r="AAH14" s="104"/>
      <c r="AAI14" s="104"/>
      <c r="AAJ14" s="104"/>
      <c r="AAK14" s="104"/>
      <c r="AAL14" s="104"/>
      <c r="AAM14" s="104"/>
      <c r="AAN14" s="104"/>
      <c r="AAO14" s="104"/>
      <c r="AAP14" s="104"/>
      <c r="AAQ14" s="104"/>
      <c r="AAR14" s="104"/>
      <c r="AAS14" s="104"/>
      <c r="AAT14" s="104"/>
      <c r="AAU14" s="104"/>
      <c r="AAV14" s="104"/>
      <c r="AAW14" s="104"/>
      <c r="AAX14" s="104"/>
      <c r="AAY14" s="104"/>
      <c r="AAZ14" s="104"/>
      <c r="ABA14" s="104"/>
      <c r="ABB14" s="104"/>
      <c r="ABC14" s="104"/>
      <c r="ABD14" s="104"/>
      <c r="ABE14" s="104"/>
      <c r="ABF14" s="104"/>
      <c r="ABG14" s="104"/>
      <c r="ABH14" s="104"/>
      <c r="ABI14" s="104"/>
      <c r="ABJ14" s="104"/>
      <c r="ABK14" s="104"/>
      <c r="ABL14" s="104"/>
      <c r="ABM14" s="104"/>
      <c r="ABN14" s="104"/>
      <c r="ABO14" s="104"/>
      <c r="ABP14" s="104"/>
      <c r="ABQ14" s="104"/>
      <c r="ABR14" s="104"/>
      <c r="ABS14" s="104"/>
      <c r="ABT14" s="104"/>
      <c r="ABU14" s="104"/>
      <c r="ABV14" s="104"/>
      <c r="ABW14" s="104"/>
      <c r="ABX14" s="104"/>
      <c r="ABY14" s="104"/>
      <c r="ABZ14" s="104"/>
      <c r="ACA14" s="104"/>
      <c r="ACB14" s="104"/>
      <c r="ACC14" s="104"/>
      <c r="ACD14" s="104"/>
      <c r="ACE14" s="104"/>
      <c r="ACF14" s="104"/>
      <c r="ACG14" s="104"/>
      <c r="ACH14" s="104"/>
      <c r="ACI14" s="104"/>
      <c r="ACJ14" s="104"/>
      <c r="ACK14" s="104"/>
      <c r="ACL14" s="104"/>
      <c r="ACM14" s="104"/>
      <c r="ACN14" s="104"/>
      <c r="ACO14" s="104"/>
      <c r="ACP14" s="104"/>
      <c r="ACQ14" s="104"/>
      <c r="ACR14" s="104"/>
      <c r="ACS14" s="104"/>
      <c r="ACT14" s="104"/>
      <c r="ACU14" s="104"/>
      <c r="ACV14" s="104"/>
      <c r="ACW14" s="104"/>
      <c r="ACX14" s="104"/>
      <c r="ACY14" s="104"/>
      <c r="ACZ14" s="104"/>
      <c r="ADA14" s="104"/>
      <c r="ADB14" s="104"/>
      <c r="ADC14" s="104"/>
      <c r="ADD14" s="104"/>
      <c r="ADE14" s="104"/>
      <c r="ADF14" s="104"/>
      <c r="ADG14" s="104"/>
      <c r="ADH14" s="104"/>
      <c r="ADI14" s="104"/>
      <c r="ADJ14" s="104"/>
      <c r="ADK14" s="104"/>
      <c r="ADL14" s="104"/>
      <c r="ADM14" s="104"/>
      <c r="ADN14" s="104"/>
      <c r="ADO14" s="104"/>
      <c r="ADP14" s="104"/>
      <c r="ADQ14" s="104"/>
      <c r="ADR14" s="104"/>
      <c r="ADS14" s="104"/>
      <c r="ADT14" s="104"/>
      <c r="ADU14" s="104"/>
      <c r="ADV14" s="104"/>
      <c r="ADW14" s="104"/>
      <c r="ADX14" s="104"/>
      <c r="ADY14" s="104"/>
      <c r="ADZ14" s="104"/>
      <c r="AEA14" s="104"/>
      <c r="AEB14" s="104"/>
      <c r="AEC14" s="104"/>
      <c r="AED14" s="104"/>
      <c r="AEE14" s="104"/>
      <c r="AEF14" s="104"/>
      <c r="AEG14" s="104"/>
      <c r="AEH14" s="104"/>
      <c r="AEI14" s="104"/>
      <c r="AEJ14" s="104"/>
      <c r="AEK14" s="104"/>
      <c r="AEL14" s="104"/>
      <c r="AEM14" s="104"/>
      <c r="AEN14" s="104"/>
      <c r="AEO14" s="104"/>
      <c r="AEP14" s="104"/>
      <c r="AEQ14" s="104"/>
      <c r="AER14" s="104"/>
      <c r="AES14" s="104"/>
      <c r="AET14" s="104"/>
      <c r="AEU14" s="104"/>
      <c r="AEV14" s="104"/>
      <c r="AEW14" s="104"/>
      <c r="AEX14" s="104"/>
      <c r="AEY14" s="104"/>
      <c r="AEZ14" s="104"/>
      <c r="AFA14" s="104"/>
      <c r="AFB14" s="104"/>
      <c r="AFC14" s="104"/>
      <c r="AFD14" s="104"/>
      <c r="AFE14" s="104"/>
      <c r="AFF14" s="104"/>
      <c r="AFG14" s="104"/>
      <c r="AFH14" s="104"/>
      <c r="AFI14" s="104"/>
      <c r="AFJ14" s="104"/>
      <c r="AFK14" s="104"/>
      <c r="AFL14" s="104"/>
      <c r="AFM14" s="104"/>
      <c r="AFN14" s="104"/>
      <c r="AFO14" s="104"/>
      <c r="AFP14" s="104"/>
      <c r="AFQ14" s="104"/>
      <c r="AFR14" s="104"/>
      <c r="AFS14" s="104"/>
      <c r="AFT14" s="104"/>
      <c r="AFU14" s="104"/>
      <c r="AFV14" s="104"/>
      <c r="AFW14" s="104"/>
      <c r="AFX14" s="104"/>
      <c r="AFY14" s="104"/>
      <c r="AFZ14" s="104"/>
      <c r="AGA14" s="104"/>
      <c r="AGB14" s="104"/>
      <c r="AGC14" s="104"/>
      <c r="AGD14" s="104"/>
      <c r="AGE14" s="104"/>
      <c r="AGF14" s="104"/>
      <c r="AGG14" s="104"/>
      <c r="AGH14" s="104"/>
      <c r="AGI14" s="104"/>
      <c r="AGJ14" s="104"/>
      <c r="AGK14" s="104"/>
      <c r="AGL14" s="104"/>
      <c r="AGM14" s="104"/>
      <c r="AGN14" s="104"/>
      <c r="AGO14" s="104"/>
      <c r="AGP14" s="104"/>
      <c r="AGQ14" s="104"/>
      <c r="AGR14" s="104"/>
      <c r="AGS14" s="104"/>
      <c r="AGT14" s="104"/>
      <c r="AGU14" s="104"/>
      <c r="AGV14" s="104"/>
      <c r="AGW14" s="104"/>
      <c r="AGX14" s="104"/>
      <c r="AGY14" s="104"/>
      <c r="AGZ14" s="104"/>
      <c r="AHA14" s="104"/>
      <c r="AHB14" s="104"/>
      <c r="AHC14" s="104"/>
      <c r="AHD14" s="104"/>
      <c r="AHE14" s="104"/>
      <c r="AHF14" s="104"/>
      <c r="AHG14" s="104"/>
      <c r="AHH14" s="104"/>
      <c r="AHI14" s="104"/>
      <c r="AHJ14" s="104"/>
      <c r="AHK14" s="104"/>
      <c r="AHL14" s="104"/>
      <c r="AHM14" s="104"/>
      <c r="AHN14" s="104"/>
      <c r="AHO14" s="104"/>
      <c r="AHP14" s="104"/>
      <c r="AHQ14" s="104"/>
      <c r="AHR14" s="104"/>
      <c r="AHS14" s="104"/>
      <c r="AHT14" s="104"/>
      <c r="AHU14" s="104"/>
      <c r="AHV14" s="104"/>
      <c r="AHW14" s="104"/>
      <c r="AHX14" s="104"/>
      <c r="AHY14" s="104"/>
      <c r="AHZ14" s="104"/>
      <c r="AIA14" s="104"/>
      <c r="AIB14" s="104"/>
      <c r="AIC14" s="104"/>
      <c r="AID14" s="104"/>
      <c r="AIE14" s="104"/>
      <c r="AIF14" s="104"/>
      <c r="AIG14" s="104"/>
      <c r="AIH14" s="104"/>
      <c r="AII14" s="104"/>
      <c r="AIJ14" s="104"/>
      <c r="AIK14" s="104"/>
      <c r="AIL14" s="104"/>
      <c r="AIM14" s="104"/>
      <c r="AIN14" s="104"/>
      <c r="AIO14" s="104"/>
      <c r="AIP14" s="104"/>
      <c r="AIQ14" s="104"/>
      <c r="AIR14" s="104"/>
      <c r="AIS14" s="104"/>
      <c r="AIT14" s="104"/>
      <c r="AIU14" s="104"/>
      <c r="AIV14" s="104"/>
      <c r="AIW14" s="104"/>
      <c r="AIX14" s="104"/>
      <c r="AIY14" s="104"/>
      <c r="AIZ14" s="104"/>
      <c r="AJA14" s="104"/>
      <c r="AJB14" s="104"/>
      <c r="AJC14" s="104"/>
      <c r="AJD14" s="104"/>
      <c r="AJE14" s="104"/>
      <c r="AJF14" s="104"/>
      <c r="AJG14" s="104"/>
      <c r="AJH14" s="104"/>
      <c r="AJI14" s="104"/>
      <c r="AJJ14" s="104"/>
      <c r="AJK14" s="104"/>
      <c r="AJL14" s="104"/>
      <c r="AJM14" s="104"/>
      <c r="AJN14" s="104"/>
      <c r="AJO14" s="104"/>
      <c r="AJP14" s="104"/>
      <c r="AJQ14" s="104"/>
      <c r="AJR14" s="104"/>
      <c r="AJS14" s="104"/>
      <c r="AJT14" s="104"/>
      <c r="AJU14" s="104"/>
      <c r="AJV14" s="104"/>
      <c r="AJW14" s="104"/>
      <c r="AJX14" s="104"/>
      <c r="AJY14" s="104"/>
      <c r="AJZ14" s="104"/>
      <c r="AKA14" s="104"/>
      <c r="AKB14" s="104"/>
      <c r="AKC14" s="104"/>
      <c r="AKD14" s="104"/>
      <c r="AKE14" s="104"/>
      <c r="AKF14" s="104"/>
      <c r="AKG14" s="104"/>
      <c r="AKH14" s="104"/>
      <c r="AKI14" s="104"/>
      <c r="AKJ14" s="104"/>
      <c r="AKK14" s="104"/>
      <c r="AKL14" s="104"/>
      <c r="AKM14" s="104"/>
      <c r="AKN14" s="104"/>
      <c r="AKO14" s="104"/>
      <c r="AKP14" s="104"/>
      <c r="AKQ14" s="104"/>
      <c r="AKR14" s="104"/>
      <c r="AKS14" s="104"/>
      <c r="AKT14" s="104"/>
      <c r="AKU14" s="104"/>
      <c r="AKV14" s="104"/>
      <c r="AKW14" s="104"/>
      <c r="AKX14" s="104"/>
      <c r="AKY14" s="104"/>
      <c r="AKZ14" s="104"/>
      <c r="ALA14" s="104"/>
      <c r="ALB14" s="104"/>
      <c r="ALC14" s="104"/>
      <c r="ALD14" s="104"/>
      <c r="ALE14" s="104"/>
      <c r="ALF14" s="104"/>
      <c r="ALG14" s="104"/>
      <c r="ALH14" s="104"/>
      <c r="ALI14" s="104"/>
      <c r="ALJ14" s="104"/>
      <c r="ALK14" s="104"/>
      <c r="ALL14" s="104"/>
      <c r="ALM14" s="104"/>
      <c r="ALN14" s="104"/>
      <c r="ALO14" s="104"/>
      <c r="ALP14" s="104"/>
      <c r="ALQ14" s="104"/>
      <c r="ALR14" s="104"/>
      <c r="ALS14" s="104"/>
      <c r="ALT14" s="104"/>
      <c r="ALU14" s="104"/>
      <c r="ALV14" s="104"/>
      <c r="ALW14" s="104"/>
      <c r="ALX14" s="104"/>
      <c r="ALY14" s="104"/>
      <c r="ALZ14" s="104"/>
      <c r="AMA14" s="104"/>
      <c r="AMB14" s="104"/>
      <c r="AMC14" s="104"/>
      <c r="AMD14" s="104"/>
      <c r="AME14" s="104"/>
      <c r="AMF14" s="104"/>
      <c r="AMG14" s="104"/>
      <c r="AMH14" s="104"/>
      <c r="AMI14" s="104"/>
      <c r="AMJ14" s="104"/>
    </row>
    <row r="15" spans="2:1024" s="103" customFormat="1" ht="30.75" customHeight="1">
      <c r="B15" s="105">
        <v>10</v>
      </c>
      <c r="C15" s="112" t="s">
        <v>147</v>
      </c>
      <c r="D15" s="113"/>
      <c r="E15" s="114"/>
      <c r="F15" s="115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104"/>
      <c r="DQ15" s="104"/>
      <c r="DR15" s="104"/>
      <c r="DS15" s="104"/>
      <c r="DT15" s="104"/>
      <c r="DU15" s="104"/>
      <c r="DV15" s="104"/>
      <c r="DW15" s="104"/>
      <c r="DX15" s="104"/>
      <c r="DY15" s="104"/>
      <c r="DZ15" s="104"/>
      <c r="EA15" s="104"/>
      <c r="EB15" s="104"/>
      <c r="EC15" s="104"/>
      <c r="ED15" s="104"/>
      <c r="EE15" s="104"/>
      <c r="EF15" s="104"/>
      <c r="EG15" s="104"/>
      <c r="EH15" s="104"/>
      <c r="EI15" s="104"/>
      <c r="EJ15" s="104"/>
      <c r="EK15" s="104"/>
      <c r="EL15" s="104"/>
      <c r="EM15" s="104"/>
      <c r="EN15" s="104"/>
      <c r="EO15" s="104"/>
      <c r="EP15" s="104"/>
      <c r="EQ15" s="104"/>
      <c r="ER15" s="104"/>
      <c r="ES15" s="104"/>
      <c r="ET15" s="104"/>
      <c r="EU15" s="104"/>
      <c r="EV15" s="104"/>
      <c r="EW15" s="104"/>
      <c r="EX15" s="104"/>
      <c r="EY15" s="104"/>
      <c r="EZ15" s="104"/>
      <c r="FA15" s="104"/>
      <c r="FB15" s="104"/>
      <c r="FC15" s="104"/>
      <c r="FD15" s="104"/>
      <c r="FE15" s="104"/>
      <c r="FF15" s="104"/>
      <c r="FG15" s="104"/>
      <c r="FH15" s="104"/>
      <c r="FI15" s="104"/>
      <c r="FJ15" s="104"/>
      <c r="FK15" s="104"/>
      <c r="FL15" s="104"/>
      <c r="FM15" s="104"/>
      <c r="FN15" s="104"/>
      <c r="FO15" s="104"/>
      <c r="FP15" s="104"/>
      <c r="FQ15" s="104"/>
      <c r="FR15" s="104"/>
      <c r="FS15" s="104"/>
      <c r="FT15" s="104"/>
      <c r="FU15" s="104"/>
      <c r="FV15" s="104"/>
      <c r="FW15" s="104"/>
      <c r="FX15" s="104"/>
      <c r="FY15" s="104"/>
      <c r="FZ15" s="104"/>
      <c r="GA15" s="104"/>
      <c r="GB15" s="104"/>
      <c r="GC15" s="104"/>
      <c r="GD15" s="104"/>
      <c r="GE15" s="104"/>
      <c r="GF15" s="104"/>
      <c r="GG15" s="104"/>
      <c r="GH15" s="104"/>
      <c r="GI15" s="104"/>
      <c r="GJ15" s="104"/>
      <c r="GK15" s="104"/>
      <c r="GL15" s="104"/>
      <c r="GM15" s="104"/>
      <c r="GN15" s="104"/>
      <c r="GO15" s="104"/>
      <c r="GP15" s="104"/>
      <c r="GQ15" s="104"/>
      <c r="GR15" s="104"/>
      <c r="GS15" s="104"/>
      <c r="GT15" s="104"/>
      <c r="GU15" s="104"/>
      <c r="GV15" s="104"/>
      <c r="GW15" s="104"/>
      <c r="GX15" s="104"/>
      <c r="GY15" s="104"/>
      <c r="GZ15" s="104"/>
      <c r="HA15" s="104"/>
      <c r="HB15" s="104"/>
      <c r="HC15" s="104"/>
      <c r="HD15" s="104"/>
      <c r="HE15" s="104"/>
      <c r="HF15" s="104"/>
      <c r="HG15" s="104"/>
      <c r="HH15" s="104"/>
      <c r="HI15" s="104"/>
      <c r="HJ15" s="104"/>
      <c r="HK15" s="104"/>
      <c r="HL15" s="104"/>
      <c r="HM15" s="104"/>
      <c r="HN15" s="104"/>
      <c r="HO15" s="104"/>
      <c r="HP15" s="104"/>
      <c r="HQ15" s="104"/>
      <c r="HR15" s="104"/>
      <c r="HS15" s="104"/>
      <c r="HT15" s="104"/>
      <c r="HU15" s="104"/>
      <c r="HV15" s="104"/>
      <c r="HW15" s="104"/>
      <c r="HX15" s="104"/>
      <c r="HY15" s="104"/>
      <c r="HZ15" s="104"/>
      <c r="IA15" s="104"/>
      <c r="IB15" s="104"/>
      <c r="IC15" s="104"/>
      <c r="ID15" s="104"/>
      <c r="IE15" s="104"/>
      <c r="IF15" s="104"/>
      <c r="IG15" s="104"/>
      <c r="IH15" s="104"/>
      <c r="II15" s="104"/>
      <c r="IJ15" s="104"/>
      <c r="IK15" s="104"/>
      <c r="IL15" s="104"/>
      <c r="IM15" s="104"/>
      <c r="IN15" s="104"/>
      <c r="IO15" s="104"/>
      <c r="IP15" s="104"/>
      <c r="IQ15" s="104"/>
      <c r="IR15" s="104"/>
      <c r="IS15" s="104"/>
      <c r="IT15" s="104"/>
      <c r="IU15" s="104"/>
      <c r="IV15" s="104"/>
      <c r="IW15" s="104"/>
      <c r="IX15" s="104"/>
      <c r="IY15" s="104"/>
      <c r="IZ15" s="104"/>
      <c r="JA15" s="104"/>
      <c r="JB15" s="104"/>
      <c r="JC15" s="104"/>
      <c r="JD15" s="104"/>
      <c r="JE15" s="104"/>
      <c r="JF15" s="104"/>
      <c r="JG15" s="104"/>
      <c r="JH15" s="104"/>
      <c r="JI15" s="104"/>
      <c r="JJ15" s="104"/>
      <c r="JK15" s="104"/>
      <c r="JL15" s="104"/>
      <c r="JM15" s="104"/>
      <c r="JN15" s="104"/>
      <c r="JO15" s="104"/>
      <c r="JP15" s="104"/>
      <c r="JQ15" s="104"/>
      <c r="JR15" s="104"/>
      <c r="JS15" s="104"/>
      <c r="JT15" s="104"/>
      <c r="JU15" s="104"/>
      <c r="JV15" s="104"/>
      <c r="JW15" s="104"/>
      <c r="JX15" s="104"/>
      <c r="JY15" s="104"/>
      <c r="JZ15" s="104"/>
      <c r="KA15" s="104"/>
      <c r="KB15" s="104"/>
      <c r="KC15" s="104"/>
      <c r="KD15" s="104"/>
      <c r="KE15" s="104"/>
      <c r="KF15" s="104"/>
      <c r="KG15" s="104"/>
      <c r="KH15" s="104"/>
      <c r="KI15" s="104"/>
      <c r="KJ15" s="104"/>
      <c r="KK15" s="104"/>
      <c r="KL15" s="104"/>
      <c r="KM15" s="104"/>
      <c r="KN15" s="104"/>
      <c r="KO15" s="104"/>
      <c r="KP15" s="104"/>
      <c r="KQ15" s="104"/>
      <c r="KR15" s="104"/>
      <c r="KS15" s="104"/>
      <c r="KT15" s="104"/>
      <c r="KU15" s="104"/>
      <c r="KV15" s="104"/>
      <c r="KW15" s="104"/>
      <c r="KX15" s="104"/>
      <c r="KY15" s="104"/>
      <c r="KZ15" s="104"/>
      <c r="LA15" s="104"/>
      <c r="LB15" s="104"/>
      <c r="LC15" s="104"/>
      <c r="LD15" s="104"/>
      <c r="LE15" s="104"/>
      <c r="LF15" s="104"/>
      <c r="LG15" s="104"/>
      <c r="LH15" s="104"/>
      <c r="LI15" s="104"/>
      <c r="LJ15" s="104"/>
      <c r="LK15" s="104"/>
      <c r="LL15" s="104"/>
      <c r="LM15" s="104"/>
      <c r="LN15" s="104"/>
      <c r="LO15" s="104"/>
      <c r="LP15" s="104"/>
      <c r="LQ15" s="104"/>
      <c r="LR15" s="104"/>
      <c r="LS15" s="104"/>
      <c r="LT15" s="104"/>
      <c r="LU15" s="104"/>
      <c r="LV15" s="104"/>
      <c r="LW15" s="104"/>
      <c r="LX15" s="104"/>
      <c r="LY15" s="104"/>
      <c r="LZ15" s="104"/>
      <c r="MA15" s="104"/>
      <c r="MB15" s="104"/>
      <c r="MC15" s="104"/>
      <c r="MD15" s="104"/>
      <c r="ME15" s="104"/>
      <c r="MF15" s="104"/>
      <c r="MG15" s="104"/>
      <c r="MH15" s="104"/>
      <c r="MI15" s="104"/>
      <c r="MJ15" s="104"/>
      <c r="MK15" s="104"/>
      <c r="ML15" s="104"/>
      <c r="MM15" s="104"/>
      <c r="MN15" s="104"/>
      <c r="MO15" s="104"/>
      <c r="MP15" s="104"/>
      <c r="MQ15" s="104"/>
      <c r="MR15" s="104"/>
      <c r="MS15" s="104"/>
      <c r="MT15" s="104"/>
      <c r="MU15" s="104"/>
      <c r="MV15" s="104"/>
      <c r="MW15" s="104"/>
      <c r="MX15" s="104"/>
      <c r="MY15" s="104"/>
      <c r="MZ15" s="104"/>
      <c r="NA15" s="104"/>
      <c r="NB15" s="104"/>
      <c r="NC15" s="104"/>
      <c r="ND15" s="104"/>
      <c r="NE15" s="104"/>
      <c r="NF15" s="104"/>
      <c r="NG15" s="104"/>
      <c r="NH15" s="104"/>
      <c r="NI15" s="104"/>
      <c r="NJ15" s="104"/>
      <c r="NK15" s="104"/>
      <c r="NL15" s="104"/>
      <c r="NM15" s="104"/>
      <c r="NN15" s="104"/>
      <c r="NO15" s="104"/>
      <c r="NP15" s="104"/>
      <c r="NQ15" s="104"/>
      <c r="NR15" s="104"/>
      <c r="NS15" s="104"/>
      <c r="NT15" s="104"/>
      <c r="NU15" s="104"/>
      <c r="NV15" s="104"/>
      <c r="NW15" s="104"/>
      <c r="NX15" s="104"/>
      <c r="NY15" s="104"/>
      <c r="NZ15" s="104"/>
      <c r="OA15" s="104"/>
      <c r="OB15" s="104"/>
      <c r="OC15" s="104"/>
      <c r="OD15" s="104"/>
      <c r="OE15" s="104"/>
      <c r="OF15" s="104"/>
      <c r="OG15" s="104"/>
      <c r="OH15" s="104"/>
      <c r="OI15" s="104"/>
      <c r="OJ15" s="104"/>
      <c r="OK15" s="104"/>
      <c r="OL15" s="104"/>
      <c r="OM15" s="104"/>
      <c r="ON15" s="104"/>
      <c r="OO15" s="104"/>
      <c r="OP15" s="104"/>
      <c r="OQ15" s="104"/>
      <c r="OR15" s="104"/>
      <c r="OS15" s="104"/>
      <c r="OT15" s="104"/>
      <c r="OU15" s="104"/>
      <c r="OV15" s="104"/>
      <c r="OW15" s="104"/>
      <c r="OX15" s="104"/>
      <c r="OY15" s="104"/>
      <c r="OZ15" s="104"/>
      <c r="PA15" s="104"/>
      <c r="PB15" s="104"/>
      <c r="PC15" s="104"/>
      <c r="PD15" s="104"/>
      <c r="PE15" s="104"/>
      <c r="PF15" s="104"/>
      <c r="PG15" s="104"/>
      <c r="PH15" s="104"/>
      <c r="PI15" s="104"/>
      <c r="PJ15" s="104"/>
      <c r="PK15" s="104"/>
      <c r="PL15" s="104"/>
      <c r="PM15" s="104"/>
      <c r="PN15" s="104"/>
      <c r="PO15" s="104"/>
      <c r="PP15" s="104"/>
      <c r="PQ15" s="104"/>
      <c r="PR15" s="104"/>
      <c r="PS15" s="104"/>
      <c r="PT15" s="104"/>
      <c r="PU15" s="104"/>
      <c r="PV15" s="104"/>
      <c r="PW15" s="104"/>
      <c r="PX15" s="104"/>
      <c r="PY15" s="104"/>
      <c r="PZ15" s="104"/>
      <c r="QA15" s="104"/>
      <c r="QB15" s="104"/>
      <c r="QC15" s="104"/>
      <c r="QD15" s="104"/>
      <c r="QE15" s="104"/>
      <c r="QF15" s="104"/>
      <c r="QG15" s="104"/>
      <c r="QH15" s="104"/>
      <c r="QI15" s="104"/>
      <c r="QJ15" s="104"/>
      <c r="QK15" s="104"/>
      <c r="QL15" s="104"/>
      <c r="QM15" s="104"/>
      <c r="QN15" s="104"/>
      <c r="QO15" s="104"/>
      <c r="QP15" s="104"/>
      <c r="QQ15" s="104"/>
      <c r="QR15" s="104"/>
      <c r="QS15" s="104"/>
      <c r="QT15" s="104"/>
      <c r="QU15" s="104"/>
      <c r="QV15" s="104"/>
      <c r="QW15" s="104"/>
      <c r="QX15" s="104"/>
      <c r="QY15" s="104"/>
      <c r="QZ15" s="104"/>
      <c r="RA15" s="104"/>
      <c r="RB15" s="104"/>
      <c r="RC15" s="104"/>
      <c r="RD15" s="104"/>
      <c r="RE15" s="104"/>
      <c r="RF15" s="104"/>
      <c r="RG15" s="104"/>
      <c r="RH15" s="104"/>
      <c r="RI15" s="104"/>
      <c r="RJ15" s="104"/>
      <c r="RK15" s="104"/>
      <c r="RL15" s="104"/>
      <c r="RM15" s="104"/>
      <c r="RN15" s="104"/>
      <c r="RO15" s="104"/>
      <c r="RP15" s="104"/>
      <c r="RQ15" s="104"/>
      <c r="RR15" s="104"/>
      <c r="RS15" s="104"/>
      <c r="RT15" s="104"/>
      <c r="RU15" s="104"/>
      <c r="RV15" s="104"/>
      <c r="RW15" s="104"/>
      <c r="RX15" s="104"/>
      <c r="RY15" s="104"/>
      <c r="RZ15" s="104"/>
      <c r="SA15" s="104"/>
      <c r="SB15" s="104"/>
      <c r="SC15" s="104"/>
      <c r="SD15" s="104"/>
      <c r="SE15" s="104"/>
      <c r="SF15" s="104"/>
      <c r="SG15" s="104"/>
      <c r="SH15" s="104"/>
      <c r="SI15" s="104"/>
      <c r="SJ15" s="104"/>
      <c r="SK15" s="104"/>
      <c r="SL15" s="104"/>
      <c r="SM15" s="104"/>
      <c r="SN15" s="104"/>
      <c r="SO15" s="104"/>
      <c r="SP15" s="104"/>
      <c r="SQ15" s="104"/>
      <c r="SR15" s="104"/>
      <c r="SS15" s="104"/>
      <c r="ST15" s="104"/>
      <c r="SU15" s="104"/>
      <c r="SV15" s="104"/>
      <c r="SW15" s="104"/>
      <c r="SX15" s="104"/>
      <c r="SY15" s="104"/>
      <c r="SZ15" s="104"/>
      <c r="TA15" s="104"/>
      <c r="TB15" s="104"/>
      <c r="TC15" s="104"/>
      <c r="TD15" s="104"/>
      <c r="TE15" s="104"/>
      <c r="TF15" s="104"/>
      <c r="TG15" s="104"/>
      <c r="TH15" s="104"/>
      <c r="TI15" s="104"/>
      <c r="TJ15" s="104"/>
      <c r="TK15" s="104"/>
      <c r="TL15" s="104"/>
      <c r="TM15" s="104"/>
      <c r="TN15" s="104"/>
      <c r="TO15" s="104"/>
      <c r="TP15" s="104"/>
      <c r="TQ15" s="104"/>
      <c r="TR15" s="104"/>
      <c r="TS15" s="104"/>
      <c r="TT15" s="104"/>
      <c r="TU15" s="104"/>
      <c r="TV15" s="104"/>
      <c r="TW15" s="104"/>
      <c r="TX15" s="104"/>
      <c r="TY15" s="104"/>
      <c r="TZ15" s="104"/>
      <c r="UA15" s="104"/>
      <c r="UB15" s="104"/>
      <c r="UC15" s="104"/>
      <c r="UD15" s="104"/>
      <c r="UE15" s="104"/>
      <c r="UF15" s="104"/>
      <c r="UG15" s="104"/>
      <c r="UH15" s="104"/>
      <c r="UI15" s="104"/>
      <c r="UJ15" s="104"/>
      <c r="UK15" s="104"/>
      <c r="UL15" s="104"/>
      <c r="UM15" s="104"/>
      <c r="UN15" s="104"/>
      <c r="UO15" s="104"/>
      <c r="UP15" s="104"/>
      <c r="UQ15" s="104"/>
      <c r="UR15" s="104"/>
      <c r="US15" s="104"/>
      <c r="UT15" s="104"/>
      <c r="UU15" s="104"/>
      <c r="UV15" s="104"/>
      <c r="UW15" s="104"/>
      <c r="UX15" s="104"/>
      <c r="UY15" s="104"/>
      <c r="UZ15" s="104"/>
      <c r="VA15" s="104"/>
      <c r="VB15" s="104"/>
      <c r="VC15" s="104"/>
      <c r="VD15" s="104"/>
      <c r="VE15" s="104"/>
      <c r="VF15" s="104"/>
      <c r="VG15" s="104"/>
      <c r="VH15" s="104"/>
      <c r="VI15" s="104"/>
      <c r="VJ15" s="104"/>
      <c r="VK15" s="104"/>
      <c r="VL15" s="104"/>
      <c r="VM15" s="104"/>
      <c r="VN15" s="104"/>
      <c r="VO15" s="104"/>
      <c r="VP15" s="104"/>
      <c r="VQ15" s="104"/>
      <c r="VR15" s="104"/>
      <c r="VS15" s="104"/>
      <c r="VT15" s="104"/>
      <c r="VU15" s="104"/>
      <c r="VV15" s="104"/>
      <c r="VW15" s="104"/>
      <c r="VX15" s="104"/>
      <c r="VY15" s="104"/>
      <c r="VZ15" s="104"/>
      <c r="WA15" s="104"/>
      <c r="WB15" s="104"/>
      <c r="WC15" s="104"/>
      <c r="WD15" s="104"/>
      <c r="WE15" s="104"/>
      <c r="WF15" s="104"/>
      <c r="WG15" s="104"/>
      <c r="WH15" s="104"/>
      <c r="WI15" s="104"/>
      <c r="WJ15" s="104"/>
      <c r="WK15" s="104"/>
      <c r="WL15" s="104"/>
      <c r="WM15" s="104"/>
      <c r="WN15" s="104"/>
      <c r="WO15" s="104"/>
      <c r="WP15" s="104"/>
      <c r="WQ15" s="104"/>
      <c r="WR15" s="104"/>
      <c r="WS15" s="104"/>
      <c r="WT15" s="104"/>
      <c r="WU15" s="104"/>
      <c r="WV15" s="104"/>
      <c r="WW15" s="104"/>
      <c r="WX15" s="104"/>
      <c r="WY15" s="104"/>
      <c r="WZ15" s="104"/>
      <c r="XA15" s="104"/>
      <c r="XB15" s="104"/>
      <c r="XC15" s="104"/>
      <c r="XD15" s="104"/>
      <c r="XE15" s="104"/>
      <c r="XF15" s="104"/>
      <c r="XG15" s="104"/>
      <c r="XH15" s="104"/>
      <c r="XI15" s="104"/>
      <c r="XJ15" s="104"/>
      <c r="XK15" s="104"/>
      <c r="XL15" s="104"/>
      <c r="XM15" s="104"/>
      <c r="XN15" s="104"/>
      <c r="XO15" s="104"/>
      <c r="XP15" s="104"/>
      <c r="XQ15" s="104"/>
      <c r="XR15" s="104"/>
      <c r="XS15" s="104"/>
      <c r="XT15" s="104"/>
      <c r="XU15" s="104"/>
      <c r="XV15" s="104"/>
      <c r="XW15" s="104"/>
      <c r="XX15" s="104"/>
      <c r="XY15" s="104"/>
      <c r="XZ15" s="104"/>
      <c r="YA15" s="104"/>
      <c r="YB15" s="104"/>
      <c r="YC15" s="104"/>
      <c r="YD15" s="104"/>
      <c r="YE15" s="104"/>
      <c r="YF15" s="104"/>
      <c r="YG15" s="104"/>
      <c r="YH15" s="104"/>
      <c r="YI15" s="104"/>
      <c r="YJ15" s="104"/>
      <c r="YK15" s="104"/>
      <c r="YL15" s="104"/>
      <c r="YM15" s="104"/>
      <c r="YN15" s="104"/>
      <c r="YO15" s="104"/>
      <c r="YP15" s="104"/>
      <c r="YQ15" s="104"/>
      <c r="YR15" s="104"/>
      <c r="YS15" s="104"/>
      <c r="YT15" s="104"/>
      <c r="YU15" s="104"/>
      <c r="YV15" s="104"/>
      <c r="YW15" s="104"/>
      <c r="YX15" s="104"/>
      <c r="YY15" s="104"/>
      <c r="YZ15" s="104"/>
      <c r="ZA15" s="104"/>
      <c r="ZB15" s="104"/>
      <c r="ZC15" s="104"/>
      <c r="ZD15" s="104"/>
      <c r="ZE15" s="104"/>
      <c r="ZF15" s="104"/>
      <c r="ZG15" s="104"/>
      <c r="ZH15" s="104"/>
      <c r="ZI15" s="104"/>
      <c r="ZJ15" s="104"/>
      <c r="ZK15" s="104"/>
      <c r="ZL15" s="104"/>
      <c r="ZM15" s="104"/>
      <c r="ZN15" s="104"/>
      <c r="ZO15" s="104"/>
      <c r="ZP15" s="104"/>
      <c r="ZQ15" s="104"/>
      <c r="ZR15" s="104"/>
      <c r="ZS15" s="104"/>
      <c r="ZT15" s="104"/>
      <c r="ZU15" s="104"/>
      <c r="ZV15" s="104"/>
      <c r="ZW15" s="104"/>
      <c r="ZX15" s="104"/>
      <c r="ZY15" s="104"/>
      <c r="ZZ15" s="104"/>
      <c r="AAA15" s="104"/>
      <c r="AAB15" s="104"/>
      <c r="AAC15" s="104"/>
      <c r="AAD15" s="104"/>
      <c r="AAE15" s="104"/>
      <c r="AAF15" s="104"/>
      <c r="AAG15" s="104"/>
      <c r="AAH15" s="104"/>
      <c r="AAI15" s="104"/>
      <c r="AAJ15" s="104"/>
      <c r="AAK15" s="104"/>
      <c r="AAL15" s="104"/>
      <c r="AAM15" s="104"/>
      <c r="AAN15" s="104"/>
      <c r="AAO15" s="104"/>
      <c r="AAP15" s="104"/>
      <c r="AAQ15" s="104"/>
      <c r="AAR15" s="104"/>
      <c r="AAS15" s="104"/>
      <c r="AAT15" s="104"/>
      <c r="AAU15" s="104"/>
      <c r="AAV15" s="104"/>
      <c r="AAW15" s="104"/>
      <c r="AAX15" s="104"/>
      <c r="AAY15" s="104"/>
      <c r="AAZ15" s="104"/>
      <c r="ABA15" s="104"/>
      <c r="ABB15" s="104"/>
      <c r="ABC15" s="104"/>
      <c r="ABD15" s="104"/>
      <c r="ABE15" s="104"/>
      <c r="ABF15" s="104"/>
      <c r="ABG15" s="104"/>
      <c r="ABH15" s="104"/>
      <c r="ABI15" s="104"/>
      <c r="ABJ15" s="104"/>
      <c r="ABK15" s="104"/>
      <c r="ABL15" s="104"/>
      <c r="ABM15" s="104"/>
      <c r="ABN15" s="104"/>
      <c r="ABO15" s="104"/>
      <c r="ABP15" s="104"/>
      <c r="ABQ15" s="104"/>
      <c r="ABR15" s="104"/>
      <c r="ABS15" s="104"/>
      <c r="ABT15" s="104"/>
      <c r="ABU15" s="104"/>
      <c r="ABV15" s="104"/>
      <c r="ABW15" s="104"/>
      <c r="ABX15" s="104"/>
      <c r="ABY15" s="104"/>
      <c r="ABZ15" s="104"/>
      <c r="ACA15" s="104"/>
      <c r="ACB15" s="104"/>
      <c r="ACC15" s="104"/>
      <c r="ACD15" s="104"/>
      <c r="ACE15" s="104"/>
      <c r="ACF15" s="104"/>
      <c r="ACG15" s="104"/>
      <c r="ACH15" s="104"/>
      <c r="ACI15" s="104"/>
      <c r="ACJ15" s="104"/>
      <c r="ACK15" s="104"/>
      <c r="ACL15" s="104"/>
      <c r="ACM15" s="104"/>
      <c r="ACN15" s="104"/>
      <c r="ACO15" s="104"/>
      <c r="ACP15" s="104"/>
      <c r="ACQ15" s="104"/>
      <c r="ACR15" s="104"/>
      <c r="ACS15" s="104"/>
      <c r="ACT15" s="104"/>
      <c r="ACU15" s="104"/>
      <c r="ACV15" s="104"/>
      <c r="ACW15" s="104"/>
      <c r="ACX15" s="104"/>
      <c r="ACY15" s="104"/>
      <c r="ACZ15" s="104"/>
      <c r="ADA15" s="104"/>
      <c r="ADB15" s="104"/>
      <c r="ADC15" s="104"/>
      <c r="ADD15" s="104"/>
      <c r="ADE15" s="104"/>
      <c r="ADF15" s="104"/>
      <c r="ADG15" s="104"/>
      <c r="ADH15" s="104"/>
      <c r="ADI15" s="104"/>
      <c r="ADJ15" s="104"/>
      <c r="ADK15" s="104"/>
      <c r="ADL15" s="104"/>
      <c r="ADM15" s="104"/>
      <c r="ADN15" s="104"/>
      <c r="ADO15" s="104"/>
      <c r="ADP15" s="104"/>
      <c r="ADQ15" s="104"/>
      <c r="ADR15" s="104"/>
      <c r="ADS15" s="104"/>
      <c r="ADT15" s="104"/>
      <c r="ADU15" s="104"/>
      <c r="ADV15" s="104"/>
      <c r="ADW15" s="104"/>
      <c r="ADX15" s="104"/>
      <c r="ADY15" s="104"/>
      <c r="ADZ15" s="104"/>
      <c r="AEA15" s="104"/>
      <c r="AEB15" s="104"/>
      <c r="AEC15" s="104"/>
      <c r="AED15" s="104"/>
      <c r="AEE15" s="104"/>
      <c r="AEF15" s="104"/>
      <c r="AEG15" s="104"/>
      <c r="AEH15" s="104"/>
      <c r="AEI15" s="104"/>
      <c r="AEJ15" s="104"/>
      <c r="AEK15" s="104"/>
      <c r="AEL15" s="104"/>
      <c r="AEM15" s="104"/>
      <c r="AEN15" s="104"/>
      <c r="AEO15" s="104"/>
      <c r="AEP15" s="104"/>
      <c r="AEQ15" s="104"/>
      <c r="AER15" s="104"/>
      <c r="AES15" s="104"/>
      <c r="AET15" s="104"/>
      <c r="AEU15" s="104"/>
      <c r="AEV15" s="104"/>
      <c r="AEW15" s="104"/>
      <c r="AEX15" s="104"/>
      <c r="AEY15" s="104"/>
      <c r="AEZ15" s="104"/>
      <c r="AFA15" s="104"/>
      <c r="AFB15" s="104"/>
      <c r="AFC15" s="104"/>
      <c r="AFD15" s="104"/>
      <c r="AFE15" s="104"/>
      <c r="AFF15" s="104"/>
      <c r="AFG15" s="104"/>
      <c r="AFH15" s="104"/>
      <c r="AFI15" s="104"/>
      <c r="AFJ15" s="104"/>
      <c r="AFK15" s="104"/>
      <c r="AFL15" s="104"/>
      <c r="AFM15" s="104"/>
      <c r="AFN15" s="104"/>
      <c r="AFO15" s="104"/>
      <c r="AFP15" s="104"/>
      <c r="AFQ15" s="104"/>
      <c r="AFR15" s="104"/>
      <c r="AFS15" s="104"/>
      <c r="AFT15" s="104"/>
      <c r="AFU15" s="104"/>
      <c r="AFV15" s="104"/>
      <c r="AFW15" s="104"/>
      <c r="AFX15" s="104"/>
      <c r="AFY15" s="104"/>
      <c r="AFZ15" s="104"/>
      <c r="AGA15" s="104"/>
      <c r="AGB15" s="104"/>
      <c r="AGC15" s="104"/>
      <c r="AGD15" s="104"/>
      <c r="AGE15" s="104"/>
      <c r="AGF15" s="104"/>
      <c r="AGG15" s="104"/>
      <c r="AGH15" s="104"/>
      <c r="AGI15" s="104"/>
      <c r="AGJ15" s="104"/>
      <c r="AGK15" s="104"/>
      <c r="AGL15" s="104"/>
      <c r="AGM15" s="104"/>
      <c r="AGN15" s="104"/>
      <c r="AGO15" s="104"/>
      <c r="AGP15" s="104"/>
      <c r="AGQ15" s="104"/>
      <c r="AGR15" s="104"/>
      <c r="AGS15" s="104"/>
      <c r="AGT15" s="104"/>
      <c r="AGU15" s="104"/>
      <c r="AGV15" s="104"/>
      <c r="AGW15" s="104"/>
      <c r="AGX15" s="104"/>
      <c r="AGY15" s="104"/>
      <c r="AGZ15" s="104"/>
      <c r="AHA15" s="104"/>
      <c r="AHB15" s="104"/>
      <c r="AHC15" s="104"/>
      <c r="AHD15" s="104"/>
      <c r="AHE15" s="104"/>
      <c r="AHF15" s="104"/>
      <c r="AHG15" s="104"/>
      <c r="AHH15" s="104"/>
      <c r="AHI15" s="104"/>
      <c r="AHJ15" s="104"/>
      <c r="AHK15" s="104"/>
      <c r="AHL15" s="104"/>
      <c r="AHM15" s="104"/>
      <c r="AHN15" s="104"/>
      <c r="AHO15" s="104"/>
      <c r="AHP15" s="104"/>
      <c r="AHQ15" s="104"/>
      <c r="AHR15" s="104"/>
      <c r="AHS15" s="104"/>
      <c r="AHT15" s="104"/>
      <c r="AHU15" s="104"/>
      <c r="AHV15" s="104"/>
      <c r="AHW15" s="104"/>
      <c r="AHX15" s="104"/>
      <c r="AHY15" s="104"/>
      <c r="AHZ15" s="104"/>
      <c r="AIA15" s="104"/>
      <c r="AIB15" s="104"/>
      <c r="AIC15" s="104"/>
      <c r="AID15" s="104"/>
      <c r="AIE15" s="104"/>
      <c r="AIF15" s="104"/>
      <c r="AIG15" s="104"/>
      <c r="AIH15" s="104"/>
      <c r="AII15" s="104"/>
      <c r="AIJ15" s="104"/>
      <c r="AIK15" s="104"/>
      <c r="AIL15" s="104"/>
      <c r="AIM15" s="104"/>
      <c r="AIN15" s="104"/>
      <c r="AIO15" s="104"/>
      <c r="AIP15" s="104"/>
      <c r="AIQ15" s="104"/>
      <c r="AIR15" s="104"/>
      <c r="AIS15" s="104"/>
      <c r="AIT15" s="104"/>
      <c r="AIU15" s="104"/>
      <c r="AIV15" s="104"/>
      <c r="AIW15" s="104"/>
      <c r="AIX15" s="104"/>
      <c r="AIY15" s="104"/>
      <c r="AIZ15" s="104"/>
      <c r="AJA15" s="104"/>
      <c r="AJB15" s="104"/>
      <c r="AJC15" s="104"/>
      <c r="AJD15" s="104"/>
      <c r="AJE15" s="104"/>
      <c r="AJF15" s="104"/>
      <c r="AJG15" s="104"/>
      <c r="AJH15" s="104"/>
      <c r="AJI15" s="104"/>
      <c r="AJJ15" s="104"/>
      <c r="AJK15" s="104"/>
      <c r="AJL15" s="104"/>
      <c r="AJM15" s="104"/>
      <c r="AJN15" s="104"/>
      <c r="AJO15" s="104"/>
      <c r="AJP15" s="104"/>
      <c r="AJQ15" s="104"/>
      <c r="AJR15" s="104"/>
      <c r="AJS15" s="104"/>
      <c r="AJT15" s="104"/>
      <c r="AJU15" s="104"/>
      <c r="AJV15" s="104"/>
      <c r="AJW15" s="104"/>
      <c r="AJX15" s="104"/>
      <c r="AJY15" s="104"/>
      <c r="AJZ15" s="104"/>
      <c r="AKA15" s="104"/>
      <c r="AKB15" s="104"/>
      <c r="AKC15" s="104"/>
      <c r="AKD15" s="104"/>
      <c r="AKE15" s="104"/>
      <c r="AKF15" s="104"/>
      <c r="AKG15" s="104"/>
      <c r="AKH15" s="104"/>
      <c r="AKI15" s="104"/>
      <c r="AKJ15" s="104"/>
      <c r="AKK15" s="104"/>
      <c r="AKL15" s="104"/>
      <c r="AKM15" s="104"/>
      <c r="AKN15" s="104"/>
      <c r="AKO15" s="104"/>
      <c r="AKP15" s="104"/>
      <c r="AKQ15" s="104"/>
      <c r="AKR15" s="104"/>
      <c r="AKS15" s="104"/>
      <c r="AKT15" s="104"/>
      <c r="AKU15" s="104"/>
      <c r="AKV15" s="104"/>
      <c r="AKW15" s="104"/>
      <c r="AKX15" s="104"/>
      <c r="AKY15" s="104"/>
      <c r="AKZ15" s="104"/>
      <c r="ALA15" s="104"/>
      <c r="ALB15" s="104"/>
      <c r="ALC15" s="104"/>
      <c r="ALD15" s="104"/>
      <c r="ALE15" s="104"/>
      <c r="ALF15" s="104"/>
      <c r="ALG15" s="104"/>
      <c r="ALH15" s="104"/>
      <c r="ALI15" s="104"/>
      <c r="ALJ15" s="104"/>
      <c r="ALK15" s="104"/>
      <c r="ALL15" s="104"/>
      <c r="ALM15" s="104"/>
      <c r="ALN15" s="104"/>
      <c r="ALO15" s="104"/>
      <c r="ALP15" s="104"/>
      <c r="ALQ15" s="104"/>
      <c r="ALR15" s="104"/>
      <c r="ALS15" s="104"/>
      <c r="ALT15" s="104"/>
      <c r="ALU15" s="104"/>
      <c r="ALV15" s="104"/>
      <c r="ALW15" s="104"/>
      <c r="ALX15" s="104"/>
      <c r="ALY15" s="104"/>
      <c r="ALZ15" s="104"/>
      <c r="AMA15" s="104"/>
      <c r="AMB15" s="104"/>
      <c r="AMC15" s="104"/>
      <c r="AMD15" s="104"/>
      <c r="AME15" s="104"/>
      <c r="AMF15" s="104"/>
      <c r="AMG15" s="104"/>
      <c r="AMH15" s="104"/>
      <c r="AMI15" s="104"/>
      <c r="AMJ15" s="104"/>
    </row>
    <row r="16" spans="2:1024" s="103" customFormat="1" ht="15">
      <c r="B16" s="105">
        <v>11</v>
      </c>
      <c r="C16" s="112" t="s">
        <v>148</v>
      </c>
      <c r="D16" s="113"/>
      <c r="E16" s="114" t="s">
        <v>149</v>
      </c>
      <c r="F16" s="115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  <c r="DL16" s="104"/>
      <c r="DM16" s="104"/>
      <c r="DN16" s="104"/>
      <c r="DO16" s="104"/>
      <c r="DP16" s="104"/>
      <c r="DQ16" s="104"/>
      <c r="DR16" s="104"/>
      <c r="DS16" s="104"/>
      <c r="DT16" s="104"/>
      <c r="DU16" s="104"/>
      <c r="DV16" s="104"/>
      <c r="DW16" s="104"/>
      <c r="DX16" s="104"/>
      <c r="DY16" s="104"/>
      <c r="DZ16" s="104"/>
      <c r="EA16" s="104"/>
      <c r="EB16" s="104"/>
      <c r="EC16" s="104"/>
      <c r="ED16" s="104"/>
      <c r="EE16" s="104"/>
      <c r="EF16" s="104"/>
      <c r="EG16" s="104"/>
      <c r="EH16" s="104"/>
      <c r="EI16" s="104"/>
      <c r="EJ16" s="104"/>
      <c r="EK16" s="104"/>
      <c r="EL16" s="104"/>
      <c r="EM16" s="104"/>
      <c r="EN16" s="104"/>
      <c r="EO16" s="104"/>
      <c r="EP16" s="104"/>
      <c r="EQ16" s="104"/>
      <c r="ER16" s="104"/>
      <c r="ES16" s="104"/>
      <c r="ET16" s="104"/>
      <c r="EU16" s="104"/>
      <c r="EV16" s="104"/>
      <c r="EW16" s="104"/>
      <c r="EX16" s="104"/>
      <c r="EY16" s="104"/>
      <c r="EZ16" s="104"/>
      <c r="FA16" s="104"/>
      <c r="FB16" s="104"/>
      <c r="FC16" s="104"/>
      <c r="FD16" s="104"/>
      <c r="FE16" s="104"/>
      <c r="FF16" s="104"/>
      <c r="FG16" s="104"/>
      <c r="FH16" s="104"/>
      <c r="FI16" s="104"/>
      <c r="FJ16" s="104"/>
      <c r="FK16" s="104"/>
      <c r="FL16" s="104"/>
      <c r="FM16" s="104"/>
      <c r="FN16" s="104"/>
      <c r="FO16" s="104"/>
      <c r="FP16" s="104"/>
      <c r="FQ16" s="104"/>
      <c r="FR16" s="104"/>
      <c r="FS16" s="104"/>
      <c r="FT16" s="104"/>
      <c r="FU16" s="104"/>
      <c r="FV16" s="104"/>
      <c r="FW16" s="104"/>
      <c r="FX16" s="104"/>
      <c r="FY16" s="104"/>
      <c r="FZ16" s="104"/>
      <c r="GA16" s="104"/>
      <c r="GB16" s="104"/>
      <c r="GC16" s="104"/>
      <c r="GD16" s="104"/>
      <c r="GE16" s="104"/>
      <c r="GF16" s="104"/>
      <c r="GG16" s="104"/>
      <c r="GH16" s="104"/>
      <c r="GI16" s="104"/>
      <c r="GJ16" s="104"/>
      <c r="GK16" s="104"/>
      <c r="GL16" s="104"/>
      <c r="GM16" s="104"/>
      <c r="GN16" s="104"/>
      <c r="GO16" s="104"/>
      <c r="GP16" s="104"/>
      <c r="GQ16" s="104"/>
      <c r="GR16" s="104"/>
      <c r="GS16" s="104"/>
      <c r="GT16" s="104"/>
      <c r="GU16" s="104"/>
      <c r="GV16" s="104"/>
      <c r="GW16" s="104"/>
      <c r="GX16" s="104"/>
      <c r="GY16" s="104"/>
      <c r="GZ16" s="104"/>
      <c r="HA16" s="104"/>
      <c r="HB16" s="104"/>
      <c r="HC16" s="104"/>
      <c r="HD16" s="104"/>
      <c r="HE16" s="104"/>
      <c r="HF16" s="104"/>
      <c r="HG16" s="104"/>
      <c r="HH16" s="104"/>
      <c r="HI16" s="104"/>
      <c r="HJ16" s="104"/>
      <c r="HK16" s="104"/>
      <c r="HL16" s="104"/>
      <c r="HM16" s="104"/>
      <c r="HN16" s="104"/>
      <c r="HO16" s="104"/>
      <c r="HP16" s="104"/>
      <c r="HQ16" s="104"/>
      <c r="HR16" s="104"/>
      <c r="HS16" s="104"/>
      <c r="HT16" s="104"/>
      <c r="HU16" s="104"/>
      <c r="HV16" s="104"/>
      <c r="HW16" s="104"/>
      <c r="HX16" s="104"/>
      <c r="HY16" s="104"/>
      <c r="HZ16" s="104"/>
      <c r="IA16" s="104"/>
      <c r="IB16" s="104"/>
      <c r="IC16" s="104"/>
      <c r="ID16" s="104"/>
      <c r="IE16" s="104"/>
      <c r="IF16" s="104"/>
      <c r="IG16" s="104"/>
      <c r="IH16" s="104"/>
      <c r="II16" s="104"/>
      <c r="IJ16" s="104"/>
      <c r="IK16" s="104"/>
      <c r="IL16" s="104"/>
      <c r="IM16" s="104"/>
      <c r="IN16" s="104"/>
      <c r="IO16" s="104"/>
      <c r="IP16" s="104"/>
      <c r="IQ16" s="104"/>
      <c r="IR16" s="104"/>
      <c r="IS16" s="104"/>
      <c r="IT16" s="104"/>
      <c r="IU16" s="104"/>
      <c r="IV16" s="104"/>
      <c r="IW16" s="104"/>
      <c r="IX16" s="104"/>
      <c r="IY16" s="104"/>
      <c r="IZ16" s="104"/>
      <c r="JA16" s="104"/>
      <c r="JB16" s="104"/>
      <c r="JC16" s="104"/>
      <c r="JD16" s="104"/>
      <c r="JE16" s="104"/>
      <c r="JF16" s="104"/>
      <c r="JG16" s="104"/>
      <c r="JH16" s="104"/>
      <c r="JI16" s="104"/>
      <c r="JJ16" s="104"/>
      <c r="JK16" s="104"/>
      <c r="JL16" s="104"/>
      <c r="JM16" s="104"/>
      <c r="JN16" s="104"/>
      <c r="JO16" s="104"/>
      <c r="JP16" s="104"/>
      <c r="JQ16" s="104"/>
      <c r="JR16" s="104"/>
      <c r="JS16" s="104"/>
      <c r="JT16" s="104"/>
      <c r="JU16" s="104"/>
      <c r="JV16" s="104"/>
      <c r="JW16" s="104"/>
      <c r="JX16" s="104"/>
      <c r="JY16" s="104"/>
      <c r="JZ16" s="104"/>
      <c r="KA16" s="104"/>
      <c r="KB16" s="104"/>
      <c r="KC16" s="104"/>
      <c r="KD16" s="104"/>
      <c r="KE16" s="104"/>
      <c r="KF16" s="104"/>
      <c r="KG16" s="104"/>
      <c r="KH16" s="104"/>
      <c r="KI16" s="104"/>
      <c r="KJ16" s="104"/>
      <c r="KK16" s="104"/>
      <c r="KL16" s="104"/>
      <c r="KM16" s="104"/>
      <c r="KN16" s="104"/>
      <c r="KO16" s="104"/>
      <c r="KP16" s="104"/>
      <c r="KQ16" s="104"/>
      <c r="KR16" s="104"/>
      <c r="KS16" s="104"/>
      <c r="KT16" s="104"/>
      <c r="KU16" s="104"/>
      <c r="KV16" s="104"/>
      <c r="KW16" s="104"/>
      <c r="KX16" s="104"/>
      <c r="KY16" s="104"/>
      <c r="KZ16" s="104"/>
      <c r="LA16" s="104"/>
      <c r="LB16" s="104"/>
      <c r="LC16" s="104"/>
      <c r="LD16" s="104"/>
      <c r="LE16" s="104"/>
      <c r="LF16" s="104"/>
      <c r="LG16" s="104"/>
      <c r="LH16" s="104"/>
      <c r="LI16" s="104"/>
      <c r="LJ16" s="104"/>
      <c r="LK16" s="104"/>
      <c r="LL16" s="104"/>
      <c r="LM16" s="104"/>
      <c r="LN16" s="104"/>
      <c r="LO16" s="104"/>
      <c r="LP16" s="104"/>
      <c r="LQ16" s="104"/>
      <c r="LR16" s="104"/>
      <c r="LS16" s="104"/>
      <c r="LT16" s="104"/>
      <c r="LU16" s="104"/>
      <c r="LV16" s="104"/>
      <c r="LW16" s="104"/>
      <c r="LX16" s="104"/>
      <c r="LY16" s="104"/>
      <c r="LZ16" s="104"/>
      <c r="MA16" s="104"/>
      <c r="MB16" s="104"/>
      <c r="MC16" s="104"/>
      <c r="MD16" s="104"/>
      <c r="ME16" s="104"/>
      <c r="MF16" s="104"/>
      <c r="MG16" s="104"/>
      <c r="MH16" s="104"/>
      <c r="MI16" s="104"/>
      <c r="MJ16" s="104"/>
      <c r="MK16" s="104"/>
      <c r="ML16" s="104"/>
      <c r="MM16" s="104"/>
      <c r="MN16" s="104"/>
      <c r="MO16" s="104"/>
      <c r="MP16" s="104"/>
      <c r="MQ16" s="104"/>
      <c r="MR16" s="104"/>
      <c r="MS16" s="104"/>
      <c r="MT16" s="104"/>
      <c r="MU16" s="104"/>
      <c r="MV16" s="104"/>
      <c r="MW16" s="104"/>
      <c r="MX16" s="104"/>
      <c r="MY16" s="104"/>
      <c r="MZ16" s="104"/>
      <c r="NA16" s="104"/>
      <c r="NB16" s="104"/>
      <c r="NC16" s="104"/>
      <c r="ND16" s="104"/>
      <c r="NE16" s="104"/>
      <c r="NF16" s="104"/>
      <c r="NG16" s="104"/>
      <c r="NH16" s="104"/>
      <c r="NI16" s="104"/>
      <c r="NJ16" s="104"/>
      <c r="NK16" s="104"/>
      <c r="NL16" s="104"/>
      <c r="NM16" s="104"/>
      <c r="NN16" s="104"/>
      <c r="NO16" s="104"/>
      <c r="NP16" s="104"/>
      <c r="NQ16" s="104"/>
      <c r="NR16" s="104"/>
      <c r="NS16" s="104"/>
      <c r="NT16" s="104"/>
      <c r="NU16" s="104"/>
      <c r="NV16" s="104"/>
      <c r="NW16" s="104"/>
      <c r="NX16" s="104"/>
      <c r="NY16" s="104"/>
      <c r="NZ16" s="104"/>
      <c r="OA16" s="104"/>
      <c r="OB16" s="104"/>
      <c r="OC16" s="104"/>
      <c r="OD16" s="104"/>
      <c r="OE16" s="104"/>
      <c r="OF16" s="104"/>
      <c r="OG16" s="104"/>
      <c r="OH16" s="104"/>
      <c r="OI16" s="104"/>
      <c r="OJ16" s="104"/>
      <c r="OK16" s="104"/>
      <c r="OL16" s="104"/>
      <c r="OM16" s="104"/>
      <c r="ON16" s="104"/>
      <c r="OO16" s="104"/>
      <c r="OP16" s="104"/>
      <c r="OQ16" s="104"/>
      <c r="OR16" s="104"/>
      <c r="OS16" s="104"/>
      <c r="OT16" s="104"/>
      <c r="OU16" s="104"/>
      <c r="OV16" s="104"/>
      <c r="OW16" s="104"/>
      <c r="OX16" s="104"/>
      <c r="OY16" s="104"/>
      <c r="OZ16" s="104"/>
      <c r="PA16" s="104"/>
      <c r="PB16" s="104"/>
      <c r="PC16" s="104"/>
      <c r="PD16" s="104"/>
      <c r="PE16" s="104"/>
      <c r="PF16" s="104"/>
      <c r="PG16" s="104"/>
      <c r="PH16" s="104"/>
      <c r="PI16" s="104"/>
      <c r="PJ16" s="104"/>
      <c r="PK16" s="104"/>
      <c r="PL16" s="104"/>
      <c r="PM16" s="104"/>
      <c r="PN16" s="104"/>
      <c r="PO16" s="104"/>
      <c r="PP16" s="104"/>
      <c r="PQ16" s="104"/>
      <c r="PR16" s="104"/>
      <c r="PS16" s="104"/>
      <c r="PT16" s="104"/>
      <c r="PU16" s="104"/>
      <c r="PV16" s="104"/>
      <c r="PW16" s="104"/>
      <c r="PX16" s="104"/>
      <c r="PY16" s="104"/>
      <c r="PZ16" s="104"/>
      <c r="QA16" s="104"/>
      <c r="QB16" s="104"/>
      <c r="QC16" s="104"/>
      <c r="QD16" s="104"/>
      <c r="QE16" s="104"/>
      <c r="QF16" s="104"/>
      <c r="QG16" s="104"/>
      <c r="QH16" s="104"/>
      <c r="QI16" s="104"/>
      <c r="QJ16" s="104"/>
      <c r="QK16" s="104"/>
      <c r="QL16" s="104"/>
      <c r="QM16" s="104"/>
      <c r="QN16" s="104"/>
      <c r="QO16" s="104"/>
      <c r="QP16" s="104"/>
      <c r="QQ16" s="104"/>
      <c r="QR16" s="104"/>
      <c r="QS16" s="104"/>
      <c r="QT16" s="104"/>
      <c r="QU16" s="104"/>
      <c r="QV16" s="104"/>
      <c r="QW16" s="104"/>
      <c r="QX16" s="104"/>
      <c r="QY16" s="104"/>
      <c r="QZ16" s="104"/>
      <c r="RA16" s="104"/>
      <c r="RB16" s="104"/>
      <c r="RC16" s="104"/>
      <c r="RD16" s="104"/>
      <c r="RE16" s="104"/>
      <c r="RF16" s="104"/>
      <c r="RG16" s="104"/>
      <c r="RH16" s="104"/>
      <c r="RI16" s="104"/>
      <c r="RJ16" s="104"/>
      <c r="RK16" s="104"/>
      <c r="RL16" s="104"/>
      <c r="RM16" s="104"/>
      <c r="RN16" s="104"/>
      <c r="RO16" s="104"/>
      <c r="RP16" s="104"/>
      <c r="RQ16" s="104"/>
      <c r="RR16" s="104"/>
      <c r="RS16" s="104"/>
      <c r="RT16" s="104"/>
      <c r="RU16" s="104"/>
      <c r="RV16" s="104"/>
      <c r="RW16" s="104"/>
      <c r="RX16" s="104"/>
      <c r="RY16" s="104"/>
      <c r="RZ16" s="104"/>
      <c r="SA16" s="104"/>
      <c r="SB16" s="104"/>
      <c r="SC16" s="104"/>
      <c r="SD16" s="104"/>
      <c r="SE16" s="104"/>
      <c r="SF16" s="104"/>
      <c r="SG16" s="104"/>
      <c r="SH16" s="104"/>
      <c r="SI16" s="104"/>
      <c r="SJ16" s="104"/>
      <c r="SK16" s="104"/>
      <c r="SL16" s="104"/>
      <c r="SM16" s="104"/>
      <c r="SN16" s="104"/>
      <c r="SO16" s="104"/>
      <c r="SP16" s="104"/>
      <c r="SQ16" s="104"/>
      <c r="SR16" s="104"/>
      <c r="SS16" s="104"/>
      <c r="ST16" s="104"/>
      <c r="SU16" s="104"/>
      <c r="SV16" s="104"/>
      <c r="SW16" s="104"/>
      <c r="SX16" s="104"/>
      <c r="SY16" s="104"/>
      <c r="SZ16" s="104"/>
      <c r="TA16" s="104"/>
      <c r="TB16" s="104"/>
      <c r="TC16" s="104"/>
      <c r="TD16" s="104"/>
      <c r="TE16" s="104"/>
      <c r="TF16" s="104"/>
      <c r="TG16" s="104"/>
      <c r="TH16" s="104"/>
      <c r="TI16" s="104"/>
      <c r="TJ16" s="104"/>
      <c r="TK16" s="104"/>
      <c r="TL16" s="104"/>
      <c r="TM16" s="104"/>
      <c r="TN16" s="104"/>
      <c r="TO16" s="104"/>
      <c r="TP16" s="104"/>
      <c r="TQ16" s="104"/>
      <c r="TR16" s="104"/>
      <c r="TS16" s="104"/>
      <c r="TT16" s="104"/>
      <c r="TU16" s="104"/>
      <c r="TV16" s="104"/>
      <c r="TW16" s="104"/>
      <c r="TX16" s="104"/>
      <c r="TY16" s="104"/>
      <c r="TZ16" s="104"/>
      <c r="UA16" s="104"/>
      <c r="UB16" s="104"/>
      <c r="UC16" s="104"/>
      <c r="UD16" s="104"/>
      <c r="UE16" s="104"/>
      <c r="UF16" s="104"/>
      <c r="UG16" s="104"/>
      <c r="UH16" s="104"/>
      <c r="UI16" s="104"/>
      <c r="UJ16" s="104"/>
      <c r="UK16" s="104"/>
      <c r="UL16" s="104"/>
      <c r="UM16" s="104"/>
      <c r="UN16" s="104"/>
      <c r="UO16" s="104"/>
      <c r="UP16" s="104"/>
      <c r="UQ16" s="104"/>
      <c r="UR16" s="104"/>
      <c r="US16" s="104"/>
      <c r="UT16" s="104"/>
      <c r="UU16" s="104"/>
      <c r="UV16" s="104"/>
      <c r="UW16" s="104"/>
      <c r="UX16" s="104"/>
      <c r="UY16" s="104"/>
      <c r="UZ16" s="104"/>
      <c r="VA16" s="104"/>
      <c r="VB16" s="104"/>
      <c r="VC16" s="104"/>
      <c r="VD16" s="104"/>
      <c r="VE16" s="104"/>
      <c r="VF16" s="104"/>
      <c r="VG16" s="104"/>
      <c r="VH16" s="104"/>
      <c r="VI16" s="104"/>
      <c r="VJ16" s="104"/>
      <c r="VK16" s="104"/>
      <c r="VL16" s="104"/>
      <c r="VM16" s="104"/>
      <c r="VN16" s="104"/>
      <c r="VO16" s="104"/>
      <c r="VP16" s="104"/>
      <c r="VQ16" s="104"/>
      <c r="VR16" s="104"/>
      <c r="VS16" s="104"/>
      <c r="VT16" s="104"/>
      <c r="VU16" s="104"/>
      <c r="VV16" s="104"/>
      <c r="VW16" s="104"/>
      <c r="VX16" s="104"/>
      <c r="VY16" s="104"/>
      <c r="VZ16" s="104"/>
      <c r="WA16" s="104"/>
      <c r="WB16" s="104"/>
      <c r="WC16" s="104"/>
      <c r="WD16" s="104"/>
      <c r="WE16" s="104"/>
      <c r="WF16" s="104"/>
      <c r="WG16" s="104"/>
      <c r="WH16" s="104"/>
      <c r="WI16" s="104"/>
      <c r="WJ16" s="104"/>
      <c r="WK16" s="104"/>
      <c r="WL16" s="104"/>
      <c r="WM16" s="104"/>
      <c r="WN16" s="104"/>
      <c r="WO16" s="104"/>
      <c r="WP16" s="104"/>
      <c r="WQ16" s="104"/>
      <c r="WR16" s="104"/>
      <c r="WS16" s="104"/>
      <c r="WT16" s="104"/>
      <c r="WU16" s="104"/>
      <c r="WV16" s="104"/>
      <c r="WW16" s="104"/>
      <c r="WX16" s="104"/>
      <c r="WY16" s="104"/>
      <c r="WZ16" s="104"/>
      <c r="XA16" s="104"/>
      <c r="XB16" s="104"/>
      <c r="XC16" s="104"/>
      <c r="XD16" s="104"/>
      <c r="XE16" s="104"/>
      <c r="XF16" s="104"/>
      <c r="XG16" s="104"/>
      <c r="XH16" s="104"/>
      <c r="XI16" s="104"/>
      <c r="XJ16" s="104"/>
      <c r="XK16" s="104"/>
      <c r="XL16" s="104"/>
      <c r="XM16" s="104"/>
      <c r="XN16" s="104"/>
      <c r="XO16" s="104"/>
      <c r="XP16" s="104"/>
      <c r="XQ16" s="104"/>
      <c r="XR16" s="104"/>
      <c r="XS16" s="104"/>
      <c r="XT16" s="104"/>
      <c r="XU16" s="104"/>
      <c r="XV16" s="104"/>
      <c r="XW16" s="104"/>
      <c r="XX16" s="104"/>
      <c r="XY16" s="104"/>
      <c r="XZ16" s="104"/>
      <c r="YA16" s="104"/>
      <c r="YB16" s="104"/>
      <c r="YC16" s="104"/>
      <c r="YD16" s="104"/>
      <c r="YE16" s="104"/>
      <c r="YF16" s="104"/>
      <c r="YG16" s="104"/>
      <c r="YH16" s="104"/>
      <c r="YI16" s="104"/>
      <c r="YJ16" s="104"/>
      <c r="YK16" s="104"/>
      <c r="YL16" s="104"/>
      <c r="YM16" s="104"/>
      <c r="YN16" s="104"/>
      <c r="YO16" s="104"/>
      <c r="YP16" s="104"/>
      <c r="YQ16" s="104"/>
      <c r="YR16" s="104"/>
      <c r="YS16" s="104"/>
      <c r="YT16" s="104"/>
      <c r="YU16" s="104"/>
      <c r="YV16" s="104"/>
      <c r="YW16" s="104"/>
      <c r="YX16" s="104"/>
      <c r="YY16" s="104"/>
      <c r="YZ16" s="104"/>
      <c r="ZA16" s="104"/>
      <c r="ZB16" s="104"/>
      <c r="ZC16" s="104"/>
      <c r="ZD16" s="104"/>
      <c r="ZE16" s="104"/>
      <c r="ZF16" s="104"/>
      <c r="ZG16" s="104"/>
      <c r="ZH16" s="104"/>
      <c r="ZI16" s="104"/>
      <c r="ZJ16" s="104"/>
      <c r="ZK16" s="104"/>
      <c r="ZL16" s="104"/>
      <c r="ZM16" s="104"/>
      <c r="ZN16" s="104"/>
      <c r="ZO16" s="104"/>
      <c r="ZP16" s="104"/>
      <c r="ZQ16" s="104"/>
      <c r="ZR16" s="104"/>
      <c r="ZS16" s="104"/>
      <c r="ZT16" s="104"/>
      <c r="ZU16" s="104"/>
      <c r="ZV16" s="104"/>
      <c r="ZW16" s="104"/>
      <c r="ZX16" s="104"/>
      <c r="ZY16" s="104"/>
      <c r="ZZ16" s="104"/>
      <c r="AAA16" s="104"/>
      <c r="AAB16" s="104"/>
      <c r="AAC16" s="104"/>
      <c r="AAD16" s="104"/>
      <c r="AAE16" s="104"/>
      <c r="AAF16" s="104"/>
      <c r="AAG16" s="104"/>
      <c r="AAH16" s="104"/>
      <c r="AAI16" s="104"/>
      <c r="AAJ16" s="104"/>
      <c r="AAK16" s="104"/>
      <c r="AAL16" s="104"/>
      <c r="AAM16" s="104"/>
      <c r="AAN16" s="104"/>
      <c r="AAO16" s="104"/>
      <c r="AAP16" s="104"/>
      <c r="AAQ16" s="104"/>
      <c r="AAR16" s="104"/>
      <c r="AAS16" s="104"/>
      <c r="AAT16" s="104"/>
      <c r="AAU16" s="104"/>
      <c r="AAV16" s="104"/>
      <c r="AAW16" s="104"/>
      <c r="AAX16" s="104"/>
      <c r="AAY16" s="104"/>
      <c r="AAZ16" s="104"/>
      <c r="ABA16" s="104"/>
      <c r="ABB16" s="104"/>
      <c r="ABC16" s="104"/>
      <c r="ABD16" s="104"/>
      <c r="ABE16" s="104"/>
      <c r="ABF16" s="104"/>
      <c r="ABG16" s="104"/>
      <c r="ABH16" s="104"/>
      <c r="ABI16" s="104"/>
      <c r="ABJ16" s="104"/>
      <c r="ABK16" s="104"/>
      <c r="ABL16" s="104"/>
      <c r="ABM16" s="104"/>
      <c r="ABN16" s="104"/>
      <c r="ABO16" s="104"/>
      <c r="ABP16" s="104"/>
      <c r="ABQ16" s="104"/>
      <c r="ABR16" s="104"/>
      <c r="ABS16" s="104"/>
      <c r="ABT16" s="104"/>
      <c r="ABU16" s="104"/>
      <c r="ABV16" s="104"/>
      <c r="ABW16" s="104"/>
      <c r="ABX16" s="104"/>
      <c r="ABY16" s="104"/>
      <c r="ABZ16" s="104"/>
      <c r="ACA16" s="104"/>
      <c r="ACB16" s="104"/>
      <c r="ACC16" s="104"/>
      <c r="ACD16" s="104"/>
      <c r="ACE16" s="104"/>
      <c r="ACF16" s="104"/>
      <c r="ACG16" s="104"/>
      <c r="ACH16" s="104"/>
      <c r="ACI16" s="104"/>
      <c r="ACJ16" s="104"/>
      <c r="ACK16" s="104"/>
      <c r="ACL16" s="104"/>
      <c r="ACM16" s="104"/>
      <c r="ACN16" s="104"/>
      <c r="ACO16" s="104"/>
      <c r="ACP16" s="104"/>
      <c r="ACQ16" s="104"/>
      <c r="ACR16" s="104"/>
      <c r="ACS16" s="104"/>
      <c r="ACT16" s="104"/>
      <c r="ACU16" s="104"/>
      <c r="ACV16" s="104"/>
      <c r="ACW16" s="104"/>
      <c r="ACX16" s="104"/>
      <c r="ACY16" s="104"/>
      <c r="ACZ16" s="104"/>
      <c r="ADA16" s="104"/>
      <c r="ADB16" s="104"/>
      <c r="ADC16" s="104"/>
      <c r="ADD16" s="104"/>
      <c r="ADE16" s="104"/>
      <c r="ADF16" s="104"/>
      <c r="ADG16" s="104"/>
      <c r="ADH16" s="104"/>
      <c r="ADI16" s="104"/>
      <c r="ADJ16" s="104"/>
      <c r="ADK16" s="104"/>
      <c r="ADL16" s="104"/>
      <c r="ADM16" s="104"/>
      <c r="ADN16" s="104"/>
      <c r="ADO16" s="104"/>
      <c r="ADP16" s="104"/>
      <c r="ADQ16" s="104"/>
      <c r="ADR16" s="104"/>
      <c r="ADS16" s="104"/>
      <c r="ADT16" s="104"/>
      <c r="ADU16" s="104"/>
      <c r="ADV16" s="104"/>
      <c r="ADW16" s="104"/>
      <c r="ADX16" s="104"/>
      <c r="ADY16" s="104"/>
      <c r="ADZ16" s="104"/>
      <c r="AEA16" s="104"/>
      <c r="AEB16" s="104"/>
      <c r="AEC16" s="104"/>
      <c r="AED16" s="104"/>
      <c r="AEE16" s="104"/>
      <c r="AEF16" s="104"/>
      <c r="AEG16" s="104"/>
      <c r="AEH16" s="104"/>
      <c r="AEI16" s="104"/>
      <c r="AEJ16" s="104"/>
      <c r="AEK16" s="104"/>
      <c r="AEL16" s="104"/>
      <c r="AEM16" s="104"/>
      <c r="AEN16" s="104"/>
      <c r="AEO16" s="104"/>
      <c r="AEP16" s="104"/>
      <c r="AEQ16" s="104"/>
      <c r="AER16" s="104"/>
      <c r="AES16" s="104"/>
      <c r="AET16" s="104"/>
      <c r="AEU16" s="104"/>
      <c r="AEV16" s="104"/>
      <c r="AEW16" s="104"/>
      <c r="AEX16" s="104"/>
      <c r="AEY16" s="104"/>
      <c r="AEZ16" s="104"/>
      <c r="AFA16" s="104"/>
      <c r="AFB16" s="104"/>
      <c r="AFC16" s="104"/>
      <c r="AFD16" s="104"/>
      <c r="AFE16" s="104"/>
      <c r="AFF16" s="104"/>
      <c r="AFG16" s="104"/>
      <c r="AFH16" s="104"/>
      <c r="AFI16" s="104"/>
      <c r="AFJ16" s="104"/>
      <c r="AFK16" s="104"/>
      <c r="AFL16" s="104"/>
      <c r="AFM16" s="104"/>
      <c r="AFN16" s="104"/>
      <c r="AFO16" s="104"/>
      <c r="AFP16" s="104"/>
      <c r="AFQ16" s="104"/>
      <c r="AFR16" s="104"/>
      <c r="AFS16" s="104"/>
      <c r="AFT16" s="104"/>
      <c r="AFU16" s="104"/>
      <c r="AFV16" s="104"/>
      <c r="AFW16" s="104"/>
      <c r="AFX16" s="104"/>
      <c r="AFY16" s="104"/>
      <c r="AFZ16" s="104"/>
      <c r="AGA16" s="104"/>
      <c r="AGB16" s="104"/>
      <c r="AGC16" s="104"/>
      <c r="AGD16" s="104"/>
      <c r="AGE16" s="104"/>
      <c r="AGF16" s="104"/>
      <c r="AGG16" s="104"/>
      <c r="AGH16" s="104"/>
      <c r="AGI16" s="104"/>
      <c r="AGJ16" s="104"/>
      <c r="AGK16" s="104"/>
      <c r="AGL16" s="104"/>
      <c r="AGM16" s="104"/>
      <c r="AGN16" s="104"/>
      <c r="AGO16" s="104"/>
      <c r="AGP16" s="104"/>
      <c r="AGQ16" s="104"/>
      <c r="AGR16" s="104"/>
      <c r="AGS16" s="104"/>
      <c r="AGT16" s="104"/>
      <c r="AGU16" s="104"/>
      <c r="AGV16" s="104"/>
      <c r="AGW16" s="104"/>
      <c r="AGX16" s="104"/>
      <c r="AGY16" s="104"/>
      <c r="AGZ16" s="104"/>
      <c r="AHA16" s="104"/>
      <c r="AHB16" s="104"/>
      <c r="AHC16" s="104"/>
      <c r="AHD16" s="104"/>
      <c r="AHE16" s="104"/>
      <c r="AHF16" s="104"/>
      <c r="AHG16" s="104"/>
      <c r="AHH16" s="104"/>
      <c r="AHI16" s="104"/>
      <c r="AHJ16" s="104"/>
      <c r="AHK16" s="104"/>
      <c r="AHL16" s="104"/>
      <c r="AHM16" s="104"/>
      <c r="AHN16" s="104"/>
      <c r="AHO16" s="104"/>
      <c r="AHP16" s="104"/>
      <c r="AHQ16" s="104"/>
      <c r="AHR16" s="104"/>
      <c r="AHS16" s="104"/>
      <c r="AHT16" s="104"/>
      <c r="AHU16" s="104"/>
      <c r="AHV16" s="104"/>
      <c r="AHW16" s="104"/>
      <c r="AHX16" s="104"/>
      <c r="AHY16" s="104"/>
      <c r="AHZ16" s="104"/>
      <c r="AIA16" s="104"/>
      <c r="AIB16" s="104"/>
      <c r="AIC16" s="104"/>
      <c r="AID16" s="104"/>
      <c r="AIE16" s="104"/>
      <c r="AIF16" s="104"/>
      <c r="AIG16" s="104"/>
      <c r="AIH16" s="104"/>
      <c r="AII16" s="104"/>
      <c r="AIJ16" s="104"/>
      <c r="AIK16" s="104"/>
      <c r="AIL16" s="104"/>
      <c r="AIM16" s="104"/>
      <c r="AIN16" s="104"/>
      <c r="AIO16" s="104"/>
      <c r="AIP16" s="104"/>
      <c r="AIQ16" s="104"/>
      <c r="AIR16" s="104"/>
      <c r="AIS16" s="104"/>
      <c r="AIT16" s="104"/>
      <c r="AIU16" s="104"/>
      <c r="AIV16" s="104"/>
      <c r="AIW16" s="104"/>
      <c r="AIX16" s="104"/>
      <c r="AIY16" s="104"/>
      <c r="AIZ16" s="104"/>
      <c r="AJA16" s="104"/>
      <c r="AJB16" s="104"/>
      <c r="AJC16" s="104"/>
      <c r="AJD16" s="104"/>
      <c r="AJE16" s="104"/>
      <c r="AJF16" s="104"/>
      <c r="AJG16" s="104"/>
      <c r="AJH16" s="104"/>
      <c r="AJI16" s="104"/>
      <c r="AJJ16" s="104"/>
      <c r="AJK16" s="104"/>
      <c r="AJL16" s="104"/>
      <c r="AJM16" s="104"/>
      <c r="AJN16" s="104"/>
      <c r="AJO16" s="104"/>
      <c r="AJP16" s="104"/>
      <c r="AJQ16" s="104"/>
      <c r="AJR16" s="104"/>
      <c r="AJS16" s="104"/>
      <c r="AJT16" s="104"/>
      <c r="AJU16" s="104"/>
      <c r="AJV16" s="104"/>
      <c r="AJW16" s="104"/>
      <c r="AJX16" s="104"/>
      <c r="AJY16" s="104"/>
      <c r="AJZ16" s="104"/>
      <c r="AKA16" s="104"/>
      <c r="AKB16" s="104"/>
      <c r="AKC16" s="104"/>
      <c r="AKD16" s="104"/>
      <c r="AKE16" s="104"/>
      <c r="AKF16" s="104"/>
      <c r="AKG16" s="104"/>
      <c r="AKH16" s="104"/>
      <c r="AKI16" s="104"/>
      <c r="AKJ16" s="104"/>
      <c r="AKK16" s="104"/>
      <c r="AKL16" s="104"/>
      <c r="AKM16" s="104"/>
      <c r="AKN16" s="104"/>
      <c r="AKO16" s="104"/>
      <c r="AKP16" s="104"/>
      <c r="AKQ16" s="104"/>
      <c r="AKR16" s="104"/>
      <c r="AKS16" s="104"/>
      <c r="AKT16" s="104"/>
      <c r="AKU16" s="104"/>
      <c r="AKV16" s="104"/>
      <c r="AKW16" s="104"/>
      <c r="AKX16" s="104"/>
      <c r="AKY16" s="104"/>
      <c r="AKZ16" s="104"/>
      <c r="ALA16" s="104"/>
      <c r="ALB16" s="104"/>
      <c r="ALC16" s="104"/>
      <c r="ALD16" s="104"/>
      <c r="ALE16" s="104"/>
      <c r="ALF16" s="104"/>
      <c r="ALG16" s="104"/>
      <c r="ALH16" s="104"/>
      <c r="ALI16" s="104"/>
      <c r="ALJ16" s="104"/>
      <c r="ALK16" s="104"/>
      <c r="ALL16" s="104"/>
      <c r="ALM16" s="104"/>
      <c r="ALN16" s="104"/>
      <c r="ALO16" s="104"/>
      <c r="ALP16" s="104"/>
      <c r="ALQ16" s="104"/>
      <c r="ALR16" s="104"/>
      <c r="ALS16" s="104"/>
      <c r="ALT16" s="104"/>
      <c r="ALU16" s="104"/>
      <c r="ALV16" s="104"/>
      <c r="ALW16" s="104"/>
      <c r="ALX16" s="104"/>
      <c r="ALY16" s="104"/>
      <c r="ALZ16" s="104"/>
      <c r="AMA16" s="104"/>
      <c r="AMB16" s="104"/>
      <c r="AMC16" s="104"/>
      <c r="AMD16" s="104"/>
      <c r="AME16" s="104"/>
      <c r="AMF16" s="104"/>
      <c r="AMG16" s="104"/>
      <c r="AMH16" s="104"/>
      <c r="AMI16" s="104"/>
      <c r="AMJ16" s="104"/>
    </row>
    <row r="17" spans="2:1024" s="103" customFormat="1" ht="15">
      <c r="B17" s="105">
        <v>12</v>
      </c>
      <c r="C17" s="112" t="s">
        <v>150</v>
      </c>
      <c r="D17" s="113"/>
      <c r="E17" s="108" t="s">
        <v>154</v>
      </c>
      <c r="F17" s="116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104"/>
      <c r="DO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EZ17" s="104"/>
      <c r="FA17" s="104"/>
      <c r="FB17" s="104"/>
      <c r="FC17" s="104"/>
      <c r="FD17" s="104"/>
      <c r="FE17" s="104"/>
      <c r="FF17" s="104"/>
      <c r="FG17" s="104"/>
      <c r="FH17" s="104"/>
      <c r="FI17" s="104"/>
      <c r="FJ17" s="104"/>
      <c r="FK17" s="104"/>
      <c r="FL17" s="104"/>
      <c r="FM17" s="104"/>
      <c r="FN17" s="104"/>
      <c r="FO17" s="104"/>
      <c r="FP17" s="104"/>
      <c r="FQ17" s="104"/>
      <c r="FR17" s="104"/>
      <c r="FS17" s="104"/>
      <c r="FT17" s="104"/>
      <c r="FU17" s="104"/>
      <c r="FV17" s="104"/>
      <c r="FW17" s="104"/>
      <c r="FX17" s="104"/>
      <c r="FY17" s="104"/>
      <c r="FZ17" s="104"/>
      <c r="GA17" s="104"/>
      <c r="GB17" s="104"/>
      <c r="GC17" s="104"/>
      <c r="GD17" s="104"/>
      <c r="GE17" s="104"/>
      <c r="GF17" s="104"/>
      <c r="GG17" s="104"/>
      <c r="GH17" s="104"/>
      <c r="GI17" s="104"/>
      <c r="GJ17" s="104"/>
      <c r="GK17" s="104"/>
      <c r="GL17" s="104"/>
      <c r="GM17" s="104"/>
      <c r="GN17" s="104"/>
      <c r="GO17" s="104"/>
      <c r="GP17" s="104"/>
      <c r="GQ17" s="104"/>
      <c r="GR17" s="104"/>
      <c r="GS17" s="104"/>
      <c r="GT17" s="104"/>
      <c r="GU17" s="104"/>
      <c r="GV17" s="104"/>
      <c r="GW17" s="104"/>
      <c r="GX17" s="104"/>
      <c r="GY17" s="104"/>
      <c r="GZ17" s="104"/>
      <c r="HA17" s="104"/>
      <c r="HB17" s="104"/>
      <c r="HC17" s="104"/>
      <c r="HD17" s="104"/>
      <c r="HE17" s="104"/>
      <c r="HF17" s="104"/>
      <c r="HG17" s="104"/>
      <c r="HH17" s="104"/>
      <c r="HI17" s="104"/>
      <c r="HJ17" s="104"/>
      <c r="HK17" s="104"/>
      <c r="HL17" s="104"/>
      <c r="HM17" s="104"/>
      <c r="HN17" s="104"/>
      <c r="HO17" s="104"/>
      <c r="HP17" s="104"/>
      <c r="HQ17" s="104"/>
      <c r="HR17" s="104"/>
      <c r="HS17" s="104"/>
      <c r="HT17" s="104"/>
      <c r="HU17" s="104"/>
      <c r="HV17" s="104"/>
      <c r="HW17" s="104"/>
      <c r="HX17" s="104"/>
      <c r="HY17" s="104"/>
      <c r="HZ17" s="104"/>
      <c r="IA17" s="104"/>
      <c r="IB17" s="104"/>
      <c r="IC17" s="104"/>
      <c r="ID17" s="104"/>
      <c r="IE17" s="104"/>
      <c r="IF17" s="104"/>
      <c r="IG17" s="104"/>
      <c r="IH17" s="104"/>
      <c r="II17" s="104"/>
      <c r="IJ17" s="104"/>
      <c r="IK17" s="104"/>
      <c r="IL17" s="104"/>
      <c r="IM17" s="104"/>
      <c r="IN17" s="104"/>
      <c r="IO17" s="104"/>
      <c r="IP17" s="104"/>
      <c r="IQ17" s="104"/>
      <c r="IR17" s="104"/>
      <c r="IS17" s="104"/>
      <c r="IT17" s="104"/>
      <c r="IU17" s="104"/>
      <c r="IV17" s="104"/>
      <c r="IW17" s="104"/>
      <c r="IX17" s="104"/>
      <c r="IY17" s="104"/>
      <c r="IZ17" s="104"/>
      <c r="JA17" s="104"/>
      <c r="JB17" s="104"/>
      <c r="JC17" s="104"/>
      <c r="JD17" s="104"/>
      <c r="JE17" s="104"/>
      <c r="JF17" s="104"/>
      <c r="JG17" s="104"/>
      <c r="JH17" s="104"/>
      <c r="JI17" s="104"/>
      <c r="JJ17" s="104"/>
      <c r="JK17" s="104"/>
      <c r="JL17" s="104"/>
      <c r="JM17" s="104"/>
      <c r="JN17" s="104"/>
      <c r="JO17" s="104"/>
      <c r="JP17" s="104"/>
      <c r="JQ17" s="104"/>
      <c r="JR17" s="104"/>
      <c r="JS17" s="104"/>
      <c r="JT17" s="104"/>
      <c r="JU17" s="104"/>
      <c r="JV17" s="104"/>
      <c r="JW17" s="104"/>
      <c r="JX17" s="104"/>
      <c r="JY17" s="104"/>
      <c r="JZ17" s="104"/>
      <c r="KA17" s="104"/>
      <c r="KB17" s="104"/>
      <c r="KC17" s="104"/>
      <c r="KD17" s="104"/>
      <c r="KE17" s="104"/>
      <c r="KF17" s="104"/>
      <c r="KG17" s="104"/>
      <c r="KH17" s="104"/>
      <c r="KI17" s="104"/>
      <c r="KJ17" s="104"/>
      <c r="KK17" s="104"/>
      <c r="KL17" s="104"/>
      <c r="KM17" s="104"/>
      <c r="KN17" s="104"/>
      <c r="KO17" s="104"/>
      <c r="KP17" s="104"/>
      <c r="KQ17" s="104"/>
      <c r="KR17" s="104"/>
      <c r="KS17" s="104"/>
      <c r="KT17" s="104"/>
      <c r="KU17" s="104"/>
      <c r="KV17" s="104"/>
      <c r="KW17" s="104"/>
      <c r="KX17" s="104"/>
      <c r="KY17" s="104"/>
      <c r="KZ17" s="104"/>
      <c r="LA17" s="104"/>
      <c r="LB17" s="104"/>
      <c r="LC17" s="104"/>
      <c r="LD17" s="104"/>
      <c r="LE17" s="104"/>
      <c r="LF17" s="104"/>
      <c r="LG17" s="104"/>
      <c r="LH17" s="104"/>
      <c r="LI17" s="104"/>
      <c r="LJ17" s="104"/>
      <c r="LK17" s="104"/>
      <c r="LL17" s="104"/>
      <c r="LM17" s="104"/>
      <c r="LN17" s="104"/>
      <c r="LO17" s="104"/>
      <c r="LP17" s="104"/>
      <c r="LQ17" s="104"/>
      <c r="LR17" s="104"/>
      <c r="LS17" s="104"/>
      <c r="LT17" s="104"/>
      <c r="LU17" s="104"/>
      <c r="LV17" s="104"/>
      <c r="LW17" s="104"/>
      <c r="LX17" s="104"/>
      <c r="LY17" s="104"/>
      <c r="LZ17" s="104"/>
      <c r="MA17" s="104"/>
      <c r="MB17" s="104"/>
      <c r="MC17" s="104"/>
      <c r="MD17" s="104"/>
      <c r="ME17" s="104"/>
      <c r="MF17" s="104"/>
      <c r="MG17" s="104"/>
      <c r="MH17" s="104"/>
      <c r="MI17" s="104"/>
      <c r="MJ17" s="104"/>
      <c r="MK17" s="104"/>
      <c r="ML17" s="104"/>
      <c r="MM17" s="104"/>
      <c r="MN17" s="104"/>
      <c r="MO17" s="104"/>
      <c r="MP17" s="104"/>
      <c r="MQ17" s="104"/>
      <c r="MR17" s="104"/>
      <c r="MS17" s="104"/>
      <c r="MT17" s="104"/>
      <c r="MU17" s="104"/>
      <c r="MV17" s="104"/>
      <c r="MW17" s="104"/>
      <c r="MX17" s="104"/>
      <c r="MY17" s="104"/>
      <c r="MZ17" s="104"/>
      <c r="NA17" s="104"/>
      <c r="NB17" s="104"/>
      <c r="NC17" s="104"/>
      <c r="ND17" s="104"/>
      <c r="NE17" s="104"/>
      <c r="NF17" s="104"/>
      <c r="NG17" s="104"/>
      <c r="NH17" s="104"/>
      <c r="NI17" s="104"/>
      <c r="NJ17" s="104"/>
      <c r="NK17" s="104"/>
      <c r="NL17" s="104"/>
      <c r="NM17" s="104"/>
      <c r="NN17" s="104"/>
      <c r="NO17" s="104"/>
      <c r="NP17" s="104"/>
      <c r="NQ17" s="104"/>
      <c r="NR17" s="104"/>
      <c r="NS17" s="104"/>
      <c r="NT17" s="104"/>
      <c r="NU17" s="104"/>
      <c r="NV17" s="104"/>
      <c r="NW17" s="104"/>
      <c r="NX17" s="104"/>
      <c r="NY17" s="104"/>
      <c r="NZ17" s="104"/>
      <c r="OA17" s="104"/>
      <c r="OB17" s="104"/>
      <c r="OC17" s="104"/>
      <c r="OD17" s="104"/>
      <c r="OE17" s="104"/>
      <c r="OF17" s="104"/>
      <c r="OG17" s="104"/>
      <c r="OH17" s="104"/>
      <c r="OI17" s="104"/>
      <c r="OJ17" s="104"/>
      <c r="OK17" s="104"/>
      <c r="OL17" s="104"/>
      <c r="OM17" s="104"/>
      <c r="ON17" s="104"/>
      <c r="OO17" s="104"/>
      <c r="OP17" s="104"/>
      <c r="OQ17" s="104"/>
      <c r="OR17" s="104"/>
      <c r="OS17" s="104"/>
      <c r="OT17" s="104"/>
      <c r="OU17" s="104"/>
      <c r="OV17" s="104"/>
      <c r="OW17" s="104"/>
      <c r="OX17" s="104"/>
      <c r="OY17" s="104"/>
      <c r="OZ17" s="104"/>
      <c r="PA17" s="104"/>
      <c r="PB17" s="104"/>
      <c r="PC17" s="104"/>
      <c r="PD17" s="104"/>
      <c r="PE17" s="104"/>
      <c r="PF17" s="104"/>
      <c r="PG17" s="104"/>
      <c r="PH17" s="104"/>
      <c r="PI17" s="104"/>
      <c r="PJ17" s="104"/>
      <c r="PK17" s="104"/>
      <c r="PL17" s="104"/>
      <c r="PM17" s="104"/>
      <c r="PN17" s="104"/>
      <c r="PO17" s="104"/>
      <c r="PP17" s="104"/>
      <c r="PQ17" s="104"/>
      <c r="PR17" s="104"/>
      <c r="PS17" s="104"/>
      <c r="PT17" s="104"/>
      <c r="PU17" s="104"/>
      <c r="PV17" s="104"/>
      <c r="PW17" s="104"/>
      <c r="PX17" s="104"/>
      <c r="PY17" s="104"/>
      <c r="PZ17" s="104"/>
      <c r="QA17" s="104"/>
      <c r="QB17" s="104"/>
      <c r="QC17" s="104"/>
      <c r="QD17" s="104"/>
      <c r="QE17" s="104"/>
      <c r="QF17" s="104"/>
      <c r="QG17" s="104"/>
      <c r="QH17" s="104"/>
      <c r="QI17" s="104"/>
      <c r="QJ17" s="104"/>
      <c r="QK17" s="104"/>
      <c r="QL17" s="104"/>
      <c r="QM17" s="104"/>
      <c r="QN17" s="104"/>
      <c r="QO17" s="104"/>
      <c r="QP17" s="104"/>
      <c r="QQ17" s="104"/>
      <c r="QR17" s="104"/>
      <c r="QS17" s="104"/>
      <c r="QT17" s="104"/>
      <c r="QU17" s="104"/>
      <c r="QV17" s="104"/>
      <c r="QW17" s="104"/>
      <c r="QX17" s="104"/>
      <c r="QY17" s="104"/>
      <c r="QZ17" s="104"/>
      <c r="RA17" s="104"/>
      <c r="RB17" s="104"/>
      <c r="RC17" s="104"/>
      <c r="RD17" s="104"/>
      <c r="RE17" s="104"/>
      <c r="RF17" s="104"/>
      <c r="RG17" s="104"/>
      <c r="RH17" s="104"/>
      <c r="RI17" s="104"/>
      <c r="RJ17" s="104"/>
      <c r="RK17" s="104"/>
      <c r="RL17" s="104"/>
      <c r="RM17" s="104"/>
      <c r="RN17" s="104"/>
      <c r="RO17" s="104"/>
      <c r="RP17" s="104"/>
      <c r="RQ17" s="104"/>
      <c r="RR17" s="104"/>
      <c r="RS17" s="104"/>
      <c r="RT17" s="104"/>
      <c r="RU17" s="104"/>
      <c r="RV17" s="104"/>
      <c r="RW17" s="104"/>
      <c r="RX17" s="104"/>
      <c r="RY17" s="104"/>
      <c r="RZ17" s="104"/>
      <c r="SA17" s="104"/>
      <c r="SB17" s="104"/>
      <c r="SC17" s="104"/>
      <c r="SD17" s="104"/>
      <c r="SE17" s="104"/>
      <c r="SF17" s="104"/>
      <c r="SG17" s="104"/>
      <c r="SH17" s="104"/>
      <c r="SI17" s="104"/>
      <c r="SJ17" s="104"/>
      <c r="SK17" s="104"/>
      <c r="SL17" s="104"/>
      <c r="SM17" s="104"/>
      <c r="SN17" s="104"/>
      <c r="SO17" s="104"/>
      <c r="SP17" s="104"/>
      <c r="SQ17" s="104"/>
      <c r="SR17" s="104"/>
      <c r="SS17" s="104"/>
      <c r="ST17" s="104"/>
      <c r="SU17" s="104"/>
      <c r="SV17" s="104"/>
      <c r="SW17" s="104"/>
      <c r="SX17" s="104"/>
      <c r="SY17" s="104"/>
      <c r="SZ17" s="104"/>
      <c r="TA17" s="104"/>
      <c r="TB17" s="104"/>
      <c r="TC17" s="104"/>
      <c r="TD17" s="104"/>
      <c r="TE17" s="104"/>
      <c r="TF17" s="104"/>
      <c r="TG17" s="104"/>
      <c r="TH17" s="104"/>
      <c r="TI17" s="104"/>
      <c r="TJ17" s="104"/>
      <c r="TK17" s="104"/>
      <c r="TL17" s="104"/>
      <c r="TM17" s="104"/>
      <c r="TN17" s="104"/>
      <c r="TO17" s="104"/>
      <c r="TP17" s="104"/>
      <c r="TQ17" s="104"/>
      <c r="TR17" s="104"/>
      <c r="TS17" s="104"/>
      <c r="TT17" s="104"/>
      <c r="TU17" s="104"/>
      <c r="TV17" s="104"/>
      <c r="TW17" s="104"/>
      <c r="TX17" s="104"/>
      <c r="TY17" s="104"/>
      <c r="TZ17" s="104"/>
      <c r="UA17" s="104"/>
      <c r="UB17" s="104"/>
      <c r="UC17" s="104"/>
      <c r="UD17" s="104"/>
      <c r="UE17" s="104"/>
      <c r="UF17" s="104"/>
      <c r="UG17" s="104"/>
      <c r="UH17" s="104"/>
      <c r="UI17" s="104"/>
      <c r="UJ17" s="104"/>
      <c r="UK17" s="104"/>
      <c r="UL17" s="104"/>
      <c r="UM17" s="104"/>
      <c r="UN17" s="104"/>
      <c r="UO17" s="104"/>
      <c r="UP17" s="104"/>
      <c r="UQ17" s="104"/>
      <c r="UR17" s="104"/>
      <c r="US17" s="104"/>
      <c r="UT17" s="104"/>
      <c r="UU17" s="104"/>
      <c r="UV17" s="104"/>
      <c r="UW17" s="104"/>
      <c r="UX17" s="104"/>
      <c r="UY17" s="104"/>
      <c r="UZ17" s="104"/>
      <c r="VA17" s="104"/>
      <c r="VB17" s="104"/>
      <c r="VC17" s="104"/>
      <c r="VD17" s="104"/>
      <c r="VE17" s="104"/>
      <c r="VF17" s="104"/>
      <c r="VG17" s="104"/>
      <c r="VH17" s="104"/>
      <c r="VI17" s="104"/>
      <c r="VJ17" s="104"/>
      <c r="VK17" s="104"/>
      <c r="VL17" s="104"/>
      <c r="VM17" s="104"/>
      <c r="VN17" s="104"/>
      <c r="VO17" s="104"/>
      <c r="VP17" s="104"/>
      <c r="VQ17" s="104"/>
      <c r="VR17" s="104"/>
      <c r="VS17" s="104"/>
      <c r="VT17" s="104"/>
      <c r="VU17" s="104"/>
      <c r="VV17" s="104"/>
      <c r="VW17" s="104"/>
      <c r="VX17" s="104"/>
      <c r="VY17" s="104"/>
      <c r="VZ17" s="104"/>
      <c r="WA17" s="104"/>
      <c r="WB17" s="104"/>
      <c r="WC17" s="104"/>
      <c r="WD17" s="104"/>
      <c r="WE17" s="104"/>
      <c r="WF17" s="104"/>
      <c r="WG17" s="104"/>
      <c r="WH17" s="104"/>
      <c r="WI17" s="104"/>
      <c r="WJ17" s="104"/>
      <c r="WK17" s="104"/>
      <c r="WL17" s="104"/>
      <c r="WM17" s="104"/>
      <c r="WN17" s="104"/>
      <c r="WO17" s="104"/>
      <c r="WP17" s="104"/>
      <c r="WQ17" s="104"/>
      <c r="WR17" s="104"/>
      <c r="WS17" s="104"/>
      <c r="WT17" s="104"/>
      <c r="WU17" s="104"/>
      <c r="WV17" s="104"/>
      <c r="WW17" s="104"/>
      <c r="WX17" s="104"/>
      <c r="WY17" s="104"/>
      <c r="WZ17" s="104"/>
      <c r="XA17" s="104"/>
      <c r="XB17" s="104"/>
      <c r="XC17" s="104"/>
      <c r="XD17" s="104"/>
      <c r="XE17" s="104"/>
      <c r="XF17" s="104"/>
      <c r="XG17" s="104"/>
      <c r="XH17" s="104"/>
      <c r="XI17" s="104"/>
      <c r="XJ17" s="104"/>
      <c r="XK17" s="104"/>
      <c r="XL17" s="104"/>
      <c r="XM17" s="104"/>
      <c r="XN17" s="104"/>
      <c r="XO17" s="104"/>
      <c r="XP17" s="104"/>
      <c r="XQ17" s="104"/>
      <c r="XR17" s="104"/>
      <c r="XS17" s="104"/>
      <c r="XT17" s="104"/>
      <c r="XU17" s="104"/>
      <c r="XV17" s="104"/>
      <c r="XW17" s="104"/>
      <c r="XX17" s="104"/>
      <c r="XY17" s="104"/>
      <c r="XZ17" s="104"/>
      <c r="YA17" s="104"/>
      <c r="YB17" s="104"/>
      <c r="YC17" s="104"/>
      <c r="YD17" s="104"/>
      <c r="YE17" s="104"/>
      <c r="YF17" s="104"/>
      <c r="YG17" s="104"/>
      <c r="YH17" s="104"/>
      <c r="YI17" s="104"/>
      <c r="YJ17" s="104"/>
      <c r="YK17" s="104"/>
      <c r="YL17" s="104"/>
      <c r="YM17" s="104"/>
      <c r="YN17" s="104"/>
      <c r="YO17" s="104"/>
      <c r="YP17" s="104"/>
      <c r="YQ17" s="104"/>
      <c r="YR17" s="104"/>
      <c r="YS17" s="104"/>
      <c r="YT17" s="104"/>
      <c r="YU17" s="104"/>
      <c r="YV17" s="104"/>
      <c r="YW17" s="104"/>
      <c r="YX17" s="104"/>
      <c r="YY17" s="104"/>
      <c r="YZ17" s="104"/>
      <c r="ZA17" s="104"/>
      <c r="ZB17" s="104"/>
      <c r="ZC17" s="104"/>
      <c r="ZD17" s="104"/>
      <c r="ZE17" s="104"/>
      <c r="ZF17" s="104"/>
      <c r="ZG17" s="104"/>
      <c r="ZH17" s="104"/>
      <c r="ZI17" s="104"/>
      <c r="ZJ17" s="104"/>
      <c r="ZK17" s="104"/>
      <c r="ZL17" s="104"/>
      <c r="ZM17" s="104"/>
      <c r="ZN17" s="104"/>
      <c r="ZO17" s="104"/>
      <c r="ZP17" s="104"/>
      <c r="ZQ17" s="104"/>
      <c r="ZR17" s="104"/>
      <c r="ZS17" s="104"/>
      <c r="ZT17" s="104"/>
      <c r="ZU17" s="104"/>
      <c r="ZV17" s="104"/>
      <c r="ZW17" s="104"/>
      <c r="ZX17" s="104"/>
      <c r="ZY17" s="104"/>
      <c r="ZZ17" s="104"/>
      <c r="AAA17" s="104"/>
      <c r="AAB17" s="104"/>
      <c r="AAC17" s="104"/>
      <c r="AAD17" s="104"/>
      <c r="AAE17" s="104"/>
      <c r="AAF17" s="104"/>
      <c r="AAG17" s="104"/>
      <c r="AAH17" s="104"/>
      <c r="AAI17" s="104"/>
      <c r="AAJ17" s="104"/>
      <c r="AAK17" s="104"/>
      <c r="AAL17" s="104"/>
      <c r="AAM17" s="104"/>
      <c r="AAN17" s="104"/>
      <c r="AAO17" s="104"/>
      <c r="AAP17" s="104"/>
      <c r="AAQ17" s="104"/>
      <c r="AAR17" s="104"/>
      <c r="AAS17" s="104"/>
      <c r="AAT17" s="104"/>
      <c r="AAU17" s="104"/>
      <c r="AAV17" s="104"/>
      <c r="AAW17" s="104"/>
      <c r="AAX17" s="104"/>
      <c r="AAY17" s="104"/>
      <c r="AAZ17" s="104"/>
      <c r="ABA17" s="104"/>
      <c r="ABB17" s="104"/>
      <c r="ABC17" s="104"/>
      <c r="ABD17" s="104"/>
      <c r="ABE17" s="104"/>
      <c r="ABF17" s="104"/>
      <c r="ABG17" s="104"/>
      <c r="ABH17" s="104"/>
      <c r="ABI17" s="104"/>
      <c r="ABJ17" s="104"/>
      <c r="ABK17" s="104"/>
      <c r="ABL17" s="104"/>
      <c r="ABM17" s="104"/>
      <c r="ABN17" s="104"/>
      <c r="ABO17" s="104"/>
      <c r="ABP17" s="104"/>
      <c r="ABQ17" s="104"/>
      <c r="ABR17" s="104"/>
      <c r="ABS17" s="104"/>
      <c r="ABT17" s="104"/>
      <c r="ABU17" s="104"/>
      <c r="ABV17" s="104"/>
      <c r="ABW17" s="104"/>
      <c r="ABX17" s="104"/>
      <c r="ABY17" s="104"/>
      <c r="ABZ17" s="104"/>
      <c r="ACA17" s="104"/>
      <c r="ACB17" s="104"/>
      <c r="ACC17" s="104"/>
      <c r="ACD17" s="104"/>
      <c r="ACE17" s="104"/>
      <c r="ACF17" s="104"/>
      <c r="ACG17" s="104"/>
      <c r="ACH17" s="104"/>
      <c r="ACI17" s="104"/>
      <c r="ACJ17" s="104"/>
      <c r="ACK17" s="104"/>
      <c r="ACL17" s="104"/>
      <c r="ACM17" s="104"/>
      <c r="ACN17" s="104"/>
      <c r="ACO17" s="104"/>
      <c r="ACP17" s="104"/>
      <c r="ACQ17" s="104"/>
      <c r="ACR17" s="104"/>
      <c r="ACS17" s="104"/>
      <c r="ACT17" s="104"/>
      <c r="ACU17" s="104"/>
      <c r="ACV17" s="104"/>
      <c r="ACW17" s="104"/>
      <c r="ACX17" s="104"/>
      <c r="ACY17" s="104"/>
      <c r="ACZ17" s="104"/>
      <c r="ADA17" s="104"/>
      <c r="ADB17" s="104"/>
      <c r="ADC17" s="104"/>
      <c r="ADD17" s="104"/>
      <c r="ADE17" s="104"/>
      <c r="ADF17" s="104"/>
      <c r="ADG17" s="104"/>
      <c r="ADH17" s="104"/>
      <c r="ADI17" s="104"/>
      <c r="ADJ17" s="104"/>
      <c r="ADK17" s="104"/>
      <c r="ADL17" s="104"/>
      <c r="ADM17" s="104"/>
      <c r="ADN17" s="104"/>
      <c r="ADO17" s="104"/>
      <c r="ADP17" s="104"/>
      <c r="ADQ17" s="104"/>
      <c r="ADR17" s="104"/>
      <c r="ADS17" s="104"/>
      <c r="ADT17" s="104"/>
      <c r="ADU17" s="104"/>
      <c r="ADV17" s="104"/>
      <c r="ADW17" s="104"/>
      <c r="ADX17" s="104"/>
      <c r="ADY17" s="104"/>
      <c r="ADZ17" s="104"/>
      <c r="AEA17" s="104"/>
      <c r="AEB17" s="104"/>
      <c r="AEC17" s="104"/>
      <c r="AED17" s="104"/>
      <c r="AEE17" s="104"/>
      <c r="AEF17" s="104"/>
      <c r="AEG17" s="104"/>
      <c r="AEH17" s="104"/>
      <c r="AEI17" s="104"/>
      <c r="AEJ17" s="104"/>
      <c r="AEK17" s="104"/>
      <c r="AEL17" s="104"/>
      <c r="AEM17" s="104"/>
      <c r="AEN17" s="104"/>
      <c r="AEO17" s="104"/>
      <c r="AEP17" s="104"/>
      <c r="AEQ17" s="104"/>
      <c r="AER17" s="104"/>
      <c r="AES17" s="104"/>
      <c r="AET17" s="104"/>
      <c r="AEU17" s="104"/>
      <c r="AEV17" s="104"/>
      <c r="AEW17" s="104"/>
      <c r="AEX17" s="104"/>
      <c r="AEY17" s="104"/>
      <c r="AEZ17" s="104"/>
      <c r="AFA17" s="104"/>
      <c r="AFB17" s="104"/>
      <c r="AFC17" s="104"/>
      <c r="AFD17" s="104"/>
      <c r="AFE17" s="104"/>
      <c r="AFF17" s="104"/>
      <c r="AFG17" s="104"/>
      <c r="AFH17" s="104"/>
      <c r="AFI17" s="104"/>
      <c r="AFJ17" s="104"/>
      <c r="AFK17" s="104"/>
      <c r="AFL17" s="104"/>
      <c r="AFM17" s="104"/>
      <c r="AFN17" s="104"/>
      <c r="AFO17" s="104"/>
      <c r="AFP17" s="104"/>
      <c r="AFQ17" s="104"/>
      <c r="AFR17" s="104"/>
      <c r="AFS17" s="104"/>
      <c r="AFT17" s="104"/>
      <c r="AFU17" s="104"/>
      <c r="AFV17" s="104"/>
      <c r="AFW17" s="104"/>
      <c r="AFX17" s="104"/>
      <c r="AFY17" s="104"/>
      <c r="AFZ17" s="104"/>
      <c r="AGA17" s="104"/>
      <c r="AGB17" s="104"/>
      <c r="AGC17" s="104"/>
      <c r="AGD17" s="104"/>
      <c r="AGE17" s="104"/>
      <c r="AGF17" s="104"/>
      <c r="AGG17" s="104"/>
      <c r="AGH17" s="104"/>
      <c r="AGI17" s="104"/>
      <c r="AGJ17" s="104"/>
      <c r="AGK17" s="104"/>
      <c r="AGL17" s="104"/>
      <c r="AGM17" s="104"/>
      <c r="AGN17" s="104"/>
      <c r="AGO17" s="104"/>
      <c r="AGP17" s="104"/>
      <c r="AGQ17" s="104"/>
      <c r="AGR17" s="104"/>
      <c r="AGS17" s="104"/>
      <c r="AGT17" s="104"/>
      <c r="AGU17" s="104"/>
      <c r="AGV17" s="104"/>
      <c r="AGW17" s="104"/>
      <c r="AGX17" s="104"/>
      <c r="AGY17" s="104"/>
      <c r="AGZ17" s="104"/>
      <c r="AHA17" s="104"/>
      <c r="AHB17" s="104"/>
      <c r="AHC17" s="104"/>
      <c r="AHD17" s="104"/>
      <c r="AHE17" s="104"/>
      <c r="AHF17" s="104"/>
      <c r="AHG17" s="104"/>
      <c r="AHH17" s="104"/>
      <c r="AHI17" s="104"/>
      <c r="AHJ17" s="104"/>
      <c r="AHK17" s="104"/>
      <c r="AHL17" s="104"/>
      <c r="AHM17" s="104"/>
      <c r="AHN17" s="104"/>
      <c r="AHO17" s="104"/>
      <c r="AHP17" s="104"/>
      <c r="AHQ17" s="104"/>
      <c r="AHR17" s="104"/>
      <c r="AHS17" s="104"/>
      <c r="AHT17" s="104"/>
      <c r="AHU17" s="104"/>
      <c r="AHV17" s="104"/>
      <c r="AHW17" s="104"/>
      <c r="AHX17" s="104"/>
      <c r="AHY17" s="104"/>
      <c r="AHZ17" s="104"/>
      <c r="AIA17" s="104"/>
      <c r="AIB17" s="104"/>
      <c r="AIC17" s="104"/>
      <c r="AID17" s="104"/>
      <c r="AIE17" s="104"/>
      <c r="AIF17" s="104"/>
      <c r="AIG17" s="104"/>
      <c r="AIH17" s="104"/>
      <c r="AII17" s="104"/>
      <c r="AIJ17" s="104"/>
      <c r="AIK17" s="104"/>
      <c r="AIL17" s="104"/>
      <c r="AIM17" s="104"/>
      <c r="AIN17" s="104"/>
      <c r="AIO17" s="104"/>
      <c r="AIP17" s="104"/>
      <c r="AIQ17" s="104"/>
      <c r="AIR17" s="104"/>
      <c r="AIS17" s="104"/>
      <c r="AIT17" s="104"/>
      <c r="AIU17" s="104"/>
      <c r="AIV17" s="104"/>
      <c r="AIW17" s="104"/>
      <c r="AIX17" s="104"/>
      <c r="AIY17" s="104"/>
      <c r="AIZ17" s="104"/>
      <c r="AJA17" s="104"/>
      <c r="AJB17" s="104"/>
      <c r="AJC17" s="104"/>
      <c r="AJD17" s="104"/>
      <c r="AJE17" s="104"/>
      <c r="AJF17" s="104"/>
      <c r="AJG17" s="104"/>
      <c r="AJH17" s="104"/>
      <c r="AJI17" s="104"/>
      <c r="AJJ17" s="104"/>
      <c r="AJK17" s="104"/>
      <c r="AJL17" s="104"/>
      <c r="AJM17" s="104"/>
      <c r="AJN17" s="104"/>
      <c r="AJO17" s="104"/>
      <c r="AJP17" s="104"/>
      <c r="AJQ17" s="104"/>
      <c r="AJR17" s="104"/>
      <c r="AJS17" s="104"/>
      <c r="AJT17" s="104"/>
      <c r="AJU17" s="104"/>
      <c r="AJV17" s="104"/>
      <c r="AJW17" s="104"/>
      <c r="AJX17" s="104"/>
      <c r="AJY17" s="104"/>
      <c r="AJZ17" s="104"/>
      <c r="AKA17" s="104"/>
      <c r="AKB17" s="104"/>
      <c r="AKC17" s="104"/>
      <c r="AKD17" s="104"/>
      <c r="AKE17" s="104"/>
      <c r="AKF17" s="104"/>
      <c r="AKG17" s="104"/>
      <c r="AKH17" s="104"/>
      <c r="AKI17" s="104"/>
      <c r="AKJ17" s="104"/>
      <c r="AKK17" s="104"/>
      <c r="AKL17" s="104"/>
      <c r="AKM17" s="104"/>
      <c r="AKN17" s="104"/>
      <c r="AKO17" s="104"/>
      <c r="AKP17" s="104"/>
      <c r="AKQ17" s="104"/>
      <c r="AKR17" s="104"/>
      <c r="AKS17" s="104"/>
      <c r="AKT17" s="104"/>
      <c r="AKU17" s="104"/>
      <c r="AKV17" s="104"/>
      <c r="AKW17" s="104"/>
      <c r="AKX17" s="104"/>
      <c r="AKY17" s="104"/>
      <c r="AKZ17" s="104"/>
      <c r="ALA17" s="104"/>
      <c r="ALB17" s="104"/>
      <c r="ALC17" s="104"/>
      <c r="ALD17" s="104"/>
      <c r="ALE17" s="104"/>
      <c r="ALF17" s="104"/>
      <c r="ALG17" s="104"/>
      <c r="ALH17" s="104"/>
      <c r="ALI17" s="104"/>
      <c r="ALJ17" s="104"/>
      <c r="ALK17" s="104"/>
      <c r="ALL17" s="104"/>
      <c r="ALM17" s="104"/>
      <c r="ALN17" s="104"/>
      <c r="ALO17" s="104"/>
      <c r="ALP17" s="104"/>
      <c r="ALQ17" s="104"/>
      <c r="ALR17" s="104"/>
      <c r="ALS17" s="104"/>
      <c r="ALT17" s="104"/>
      <c r="ALU17" s="104"/>
      <c r="ALV17" s="104"/>
      <c r="ALW17" s="104"/>
      <c r="ALX17" s="104"/>
      <c r="ALY17" s="104"/>
      <c r="ALZ17" s="104"/>
      <c r="AMA17" s="104"/>
      <c r="AMB17" s="104"/>
      <c r="AMC17" s="104"/>
      <c r="AMD17" s="104"/>
      <c r="AME17" s="104"/>
      <c r="AMF17" s="104"/>
      <c r="AMG17" s="104"/>
      <c r="AMH17" s="104"/>
      <c r="AMI17" s="104"/>
      <c r="AMJ17" s="104"/>
    </row>
    <row r="18" spans="2:1024" s="103" customFormat="1" ht="15">
      <c r="B18" s="105">
        <v>13</v>
      </c>
      <c r="C18" s="112" t="s">
        <v>151</v>
      </c>
      <c r="D18" s="113"/>
      <c r="E18" s="107">
        <v>45658</v>
      </c>
      <c r="F18" s="117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4"/>
      <c r="IP18" s="104"/>
      <c r="IQ18" s="104"/>
      <c r="IR18" s="104"/>
      <c r="IS18" s="104"/>
      <c r="IT18" s="104"/>
      <c r="IU18" s="104"/>
      <c r="IV18" s="104"/>
      <c r="IW18" s="104"/>
      <c r="IX18" s="104"/>
      <c r="IY18" s="104"/>
      <c r="IZ18" s="104"/>
      <c r="JA18" s="104"/>
      <c r="JB18" s="104"/>
      <c r="JC18" s="104"/>
      <c r="JD18" s="104"/>
      <c r="JE18" s="104"/>
      <c r="JF18" s="104"/>
      <c r="JG18" s="104"/>
      <c r="JH18" s="104"/>
      <c r="JI18" s="104"/>
      <c r="JJ18" s="104"/>
      <c r="JK18" s="104"/>
      <c r="JL18" s="104"/>
      <c r="JM18" s="104"/>
      <c r="JN18" s="104"/>
      <c r="JO18" s="104"/>
      <c r="JP18" s="104"/>
      <c r="JQ18" s="104"/>
      <c r="JR18" s="104"/>
      <c r="JS18" s="104"/>
      <c r="JT18" s="104"/>
      <c r="JU18" s="104"/>
      <c r="JV18" s="104"/>
      <c r="JW18" s="104"/>
      <c r="JX18" s="104"/>
      <c r="JY18" s="104"/>
      <c r="JZ18" s="104"/>
      <c r="KA18" s="104"/>
      <c r="KB18" s="104"/>
      <c r="KC18" s="104"/>
      <c r="KD18" s="104"/>
      <c r="KE18" s="104"/>
      <c r="KF18" s="104"/>
      <c r="KG18" s="104"/>
      <c r="KH18" s="104"/>
      <c r="KI18" s="104"/>
      <c r="KJ18" s="104"/>
      <c r="KK18" s="104"/>
      <c r="KL18" s="104"/>
      <c r="KM18" s="104"/>
      <c r="KN18" s="104"/>
      <c r="KO18" s="104"/>
      <c r="KP18" s="104"/>
      <c r="KQ18" s="104"/>
      <c r="KR18" s="104"/>
      <c r="KS18" s="104"/>
      <c r="KT18" s="104"/>
      <c r="KU18" s="104"/>
      <c r="KV18" s="104"/>
      <c r="KW18" s="104"/>
      <c r="KX18" s="104"/>
      <c r="KY18" s="104"/>
      <c r="KZ18" s="104"/>
      <c r="LA18" s="104"/>
      <c r="LB18" s="104"/>
      <c r="LC18" s="104"/>
      <c r="LD18" s="104"/>
      <c r="LE18" s="104"/>
      <c r="LF18" s="104"/>
      <c r="LG18" s="104"/>
      <c r="LH18" s="104"/>
      <c r="LI18" s="104"/>
      <c r="LJ18" s="104"/>
      <c r="LK18" s="104"/>
      <c r="LL18" s="104"/>
      <c r="LM18" s="104"/>
      <c r="LN18" s="104"/>
      <c r="LO18" s="104"/>
      <c r="LP18" s="104"/>
      <c r="LQ18" s="104"/>
      <c r="LR18" s="104"/>
      <c r="LS18" s="104"/>
      <c r="LT18" s="104"/>
      <c r="LU18" s="104"/>
      <c r="LV18" s="104"/>
      <c r="LW18" s="104"/>
      <c r="LX18" s="104"/>
      <c r="LY18" s="104"/>
      <c r="LZ18" s="104"/>
      <c r="MA18" s="104"/>
      <c r="MB18" s="104"/>
      <c r="MC18" s="104"/>
      <c r="MD18" s="104"/>
      <c r="ME18" s="104"/>
      <c r="MF18" s="104"/>
      <c r="MG18" s="104"/>
      <c r="MH18" s="104"/>
      <c r="MI18" s="104"/>
      <c r="MJ18" s="104"/>
      <c r="MK18" s="104"/>
      <c r="ML18" s="104"/>
      <c r="MM18" s="104"/>
      <c r="MN18" s="104"/>
      <c r="MO18" s="104"/>
      <c r="MP18" s="104"/>
      <c r="MQ18" s="104"/>
      <c r="MR18" s="104"/>
      <c r="MS18" s="104"/>
      <c r="MT18" s="104"/>
      <c r="MU18" s="104"/>
      <c r="MV18" s="104"/>
      <c r="MW18" s="104"/>
      <c r="MX18" s="104"/>
      <c r="MY18" s="104"/>
      <c r="MZ18" s="104"/>
      <c r="NA18" s="104"/>
      <c r="NB18" s="104"/>
      <c r="NC18" s="104"/>
      <c r="ND18" s="104"/>
      <c r="NE18" s="104"/>
      <c r="NF18" s="104"/>
      <c r="NG18" s="104"/>
      <c r="NH18" s="104"/>
      <c r="NI18" s="104"/>
      <c r="NJ18" s="104"/>
      <c r="NK18" s="104"/>
      <c r="NL18" s="104"/>
      <c r="NM18" s="104"/>
      <c r="NN18" s="104"/>
      <c r="NO18" s="104"/>
      <c r="NP18" s="104"/>
      <c r="NQ18" s="104"/>
      <c r="NR18" s="104"/>
      <c r="NS18" s="104"/>
      <c r="NT18" s="104"/>
      <c r="NU18" s="104"/>
      <c r="NV18" s="104"/>
      <c r="NW18" s="104"/>
      <c r="NX18" s="104"/>
      <c r="NY18" s="104"/>
      <c r="NZ18" s="104"/>
      <c r="OA18" s="104"/>
      <c r="OB18" s="104"/>
      <c r="OC18" s="104"/>
      <c r="OD18" s="104"/>
      <c r="OE18" s="104"/>
      <c r="OF18" s="104"/>
      <c r="OG18" s="104"/>
      <c r="OH18" s="104"/>
      <c r="OI18" s="104"/>
      <c r="OJ18" s="104"/>
      <c r="OK18" s="104"/>
      <c r="OL18" s="104"/>
      <c r="OM18" s="104"/>
      <c r="ON18" s="104"/>
      <c r="OO18" s="104"/>
      <c r="OP18" s="104"/>
      <c r="OQ18" s="104"/>
      <c r="OR18" s="104"/>
      <c r="OS18" s="104"/>
      <c r="OT18" s="104"/>
      <c r="OU18" s="104"/>
      <c r="OV18" s="104"/>
      <c r="OW18" s="104"/>
      <c r="OX18" s="104"/>
      <c r="OY18" s="104"/>
      <c r="OZ18" s="104"/>
      <c r="PA18" s="104"/>
      <c r="PB18" s="104"/>
      <c r="PC18" s="104"/>
      <c r="PD18" s="104"/>
      <c r="PE18" s="104"/>
      <c r="PF18" s="104"/>
      <c r="PG18" s="104"/>
      <c r="PH18" s="104"/>
      <c r="PI18" s="104"/>
      <c r="PJ18" s="104"/>
      <c r="PK18" s="104"/>
      <c r="PL18" s="104"/>
      <c r="PM18" s="104"/>
      <c r="PN18" s="104"/>
      <c r="PO18" s="104"/>
      <c r="PP18" s="104"/>
      <c r="PQ18" s="104"/>
      <c r="PR18" s="104"/>
      <c r="PS18" s="104"/>
      <c r="PT18" s="104"/>
      <c r="PU18" s="104"/>
      <c r="PV18" s="104"/>
      <c r="PW18" s="104"/>
      <c r="PX18" s="104"/>
      <c r="PY18" s="104"/>
      <c r="PZ18" s="104"/>
      <c r="QA18" s="104"/>
      <c r="QB18" s="104"/>
      <c r="QC18" s="104"/>
      <c r="QD18" s="104"/>
      <c r="QE18" s="104"/>
      <c r="QF18" s="104"/>
      <c r="QG18" s="104"/>
      <c r="QH18" s="104"/>
      <c r="QI18" s="104"/>
      <c r="QJ18" s="104"/>
      <c r="QK18" s="104"/>
      <c r="QL18" s="104"/>
      <c r="QM18" s="104"/>
      <c r="QN18" s="104"/>
      <c r="QO18" s="104"/>
      <c r="QP18" s="104"/>
      <c r="QQ18" s="104"/>
      <c r="QR18" s="104"/>
      <c r="QS18" s="104"/>
      <c r="QT18" s="104"/>
      <c r="QU18" s="104"/>
      <c r="QV18" s="104"/>
      <c r="QW18" s="104"/>
      <c r="QX18" s="104"/>
      <c r="QY18" s="104"/>
      <c r="QZ18" s="104"/>
      <c r="RA18" s="104"/>
      <c r="RB18" s="104"/>
      <c r="RC18" s="104"/>
      <c r="RD18" s="104"/>
      <c r="RE18" s="104"/>
      <c r="RF18" s="104"/>
      <c r="RG18" s="104"/>
      <c r="RH18" s="104"/>
      <c r="RI18" s="104"/>
      <c r="RJ18" s="104"/>
      <c r="RK18" s="104"/>
      <c r="RL18" s="104"/>
      <c r="RM18" s="104"/>
      <c r="RN18" s="104"/>
      <c r="RO18" s="104"/>
      <c r="RP18" s="104"/>
      <c r="RQ18" s="104"/>
      <c r="RR18" s="104"/>
      <c r="RS18" s="104"/>
      <c r="RT18" s="104"/>
      <c r="RU18" s="104"/>
      <c r="RV18" s="104"/>
      <c r="RW18" s="104"/>
      <c r="RX18" s="104"/>
      <c r="RY18" s="104"/>
      <c r="RZ18" s="104"/>
      <c r="SA18" s="104"/>
      <c r="SB18" s="104"/>
      <c r="SC18" s="104"/>
      <c r="SD18" s="104"/>
      <c r="SE18" s="104"/>
      <c r="SF18" s="104"/>
      <c r="SG18" s="104"/>
      <c r="SH18" s="104"/>
      <c r="SI18" s="104"/>
      <c r="SJ18" s="104"/>
      <c r="SK18" s="104"/>
      <c r="SL18" s="104"/>
      <c r="SM18" s="104"/>
      <c r="SN18" s="104"/>
      <c r="SO18" s="104"/>
      <c r="SP18" s="104"/>
      <c r="SQ18" s="104"/>
      <c r="SR18" s="104"/>
      <c r="SS18" s="104"/>
      <c r="ST18" s="104"/>
      <c r="SU18" s="104"/>
      <c r="SV18" s="104"/>
      <c r="SW18" s="104"/>
      <c r="SX18" s="104"/>
      <c r="SY18" s="104"/>
      <c r="SZ18" s="104"/>
      <c r="TA18" s="104"/>
      <c r="TB18" s="104"/>
      <c r="TC18" s="104"/>
      <c r="TD18" s="104"/>
      <c r="TE18" s="104"/>
      <c r="TF18" s="104"/>
      <c r="TG18" s="104"/>
      <c r="TH18" s="104"/>
      <c r="TI18" s="104"/>
      <c r="TJ18" s="104"/>
      <c r="TK18" s="104"/>
      <c r="TL18" s="104"/>
      <c r="TM18" s="104"/>
      <c r="TN18" s="104"/>
      <c r="TO18" s="104"/>
      <c r="TP18" s="104"/>
      <c r="TQ18" s="104"/>
      <c r="TR18" s="104"/>
      <c r="TS18" s="104"/>
      <c r="TT18" s="104"/>
      <c r="TU18" s="104"/>
      <c r="TV18" s="104"/>
      <c r="TW18" s="104"/>
      <c r="TX18" s="104"/>
      <c r="TY18" s="104"/>
      <c r="TZ18" s="104"/>
      <c r="UA18" s="104"/>
      <c r="UB18" s="104"/>
      <c r="UC18" s="104"/>
      <c r="UD18" s="104"/>
      <c r="UE18" s="104"/>
      <c r="UF18" s="104"/>
      <c r="UG18" s="104"/>
      <c r="UH18" s="104"/>
      <c r="UI18" s="104"/>
      <c r="UJ18" s="104"/>
      <c r="UK18" s="104"/>
      <c r="UL18" s="104"/>
      <c r="UM18" s="104"/>
      <c r="UN18" s="104"/>
      <c r="UO18" s="104"/>
      <c r="UP18" s="104"/>
      <c r="UQ18" s="104"/>
      <c r="UR18" s="104"/>
      <c r="US18" s="104"/>
      <c r="UT18" s="104"/>
      <c r="UU18" s="104"/>
      <c r="UV18" s="104"/>
      <c r="UW18" s="104"/>
      <c r="UX18" s="104"/>
      <c r="UY18" s="104"/>
      <c r="UZ18" s="104"/>
      <c r="VA18" s="104"/>
      <c r="VB18" s="104"/>
      <c r="VC18" s="104"/>
      <c r="VD18" s="104"/>
      <c r="VE18" s="104"/>
      <c r="VF18" s="104"/>
      <c r="VG18" s="104"/>
      <c r="VH18" s="104"/>
      <c r="VI18" s="104"/>
      <c r="VJ18" s="104"/>
      <c r="VK18" s="104"/>
      <c r="VL18" s="104"/>
      <c r="VM18" s="104"/>
      <c r="VN18" s="104"/>
      <c r="VO18" s="104"/>
      <c r="VP18" s="104"/>
      <c r="VQ18" s="104"/>
      <c r="VR18" s="104"/>
      <c r="VS18" s="104"/>
      <c r="VT18" s="104"/>
      <c r="VU18" s="104"/>
      <c r="VV18" s="104"/>
      <c r="VW18" s="104"/>
      <c r="VX18" s="104"/>
      <c r="VY18" s="104"/>
      <c r="VZ18" s="104"/>
      <c r="WA18" s="104"/>
      <c r="WB18" s="104"/>
      <c r="WC18" s="104"/>
      <c r="WD18" s="104"/>
      <c r="WE18" s="104"/>
      <c r="WF18" s="104"/>
      <c r="WG18" s="104"/>
      <c r="WH18" s="104"/>
      <c r="WI18" s="104"/>
      <c r="WJ18" s="104"/>
      <c r="WK18" s="104"/>
      <c r="WL18" s="104"/>
      <c r="WM18" s="104"/>
      <c r="WN18" s="104"/>
      <c r="WO18" s="104"/>
      <c r="WP18" s="104"/>
      <c r="WQ18" s="104"/>
      <c r="WR18" s="104"/>
      <c r="WS18" s="104"/>
      <c r="WT18" s="104"/>
      <c r="WU18" s="104"/>
      <c r="WV18" s="104"/>
      <c r="WW18" s="104"/>
      <c r="WX18" s="104"/>
      <c r="WY18" s="104"/>
      <c r="WZ18" s="104"/>
      <c r="XA18" s="104"/>
      <c r="XB18" s="104"/>
      <c r="XC18" s="104"/>
      <c r="XD18" s="104"/>
      <c r="XE18" s="104"/>
      <c r="XF18" s="104"/>
      <c r="XG18" s="104"/>
      <c r="XH18" s="104"/>
      <c r="XI18" s="104"/>
      <c r="XJ18" s="104"/>
      <c r="XK18" s="104"/>
      <c r="XL18" s="104"/>
      <c r="XM18" s="104"/>
      <c r="XN18" s="104"/>
      <c r="XO18" s="104"/>
      <c r="XP18" s="104"/>
      <c r="XQ18" s="104"/>
      <c r="XR18" s="104"/>
      <c r="XS18" s="104"/>
      <c r="XT18" s="104"/>
      <c r="XU18" s="104"/>
      <c r="XV18" s="104"/>
      <c r="XW18" s="104"/>
      <c r="XX18" s="104"/>
      <c r="XY18" s="104"/>
      <c r="XZ18" s="104"/>
      <c r="YA18" s="104"/>
      <c r="YB18" s="104"/>
      <c r="YC18" s="104"/>
      <c r="YD18" s="104"/>
      <c r="YE18" s="104"/>
      <c r="YF18" s="104"/>
      <c r="YG18" s="104"/>
      <c r="YH18" s="104"/>
      <c r="YI18" s="104"/>
      <c r="YJ18" s="104"/>
      <c r="YK18" s="104"/>
      <c r="YL18" s="104"/>
      <c r="YM18" s="104"/>
      <c r="YN18" s="104"/>
      <c r="YO18" s="104"/>
      <c r="YP18" s="104"/>
      <c r="YQ18" s="104"/>
      <c r="YR18" s="104"/>
      <c r="YS18" s="104"/>
      <c r="YT18" s="104"/>
      <c r="YU18" s="104"/>
      <c r="YV18" s="104"/>
      <c r="YW18" s="104"/>
      <c r="YX18" s="104"/>
      <c r="YY18" s="104"/>
      <c r="YZ18" s="104"/>
      <c r="ZA18" s="104"/>
      <c r="ZB18" s="104"/>
      <c r="ZC18" s="104"/>
      <c r="ZD18" s="104"/>
      <c r="ZE18" s="104"/>
      <c r="ZF18" s="104"/>
      <c r="ZG18" s="104"/>
      <c r="ZH18" s="104"/>
      <c r="ZI18" s="104"/>
      <c r="ZJ18" s="104"/>
      <c r="ZK18" s="104"/>
      <c r="ZL18" s="104"/>
      <c r="ZM18" s="104"/>
      <c r="ZN18" s="104"/>
      <c r="ZO18" s="104"/>
      <c r="ZP18" s="104"/>
      <c r="ZQ18" s="104"/>
      <c r="ZR18" s="104"/>
      <c r="ZS18" s="104"/>
      <c r="ZT18" s="104"/>
      <c r="ZU18" s="104"/>
      <c r="ZV18" s="104"/>
      <c r="ZW18" s="104"/>
      <c r="ZX18" s="104"/>
      <c r="ZY18" s="104"/>
      <c r="ZZ18" s="104"/>
      <c r="AAA18" s="104"/>
      <c r="AAB18" s="104"/>
      <c r="AAC18" s="104"/>
      <c r="AAD18" s="104"/>
      <c r="AAE18" s="104"/>
      <c r="AAF18" s="104"/>
      <c r="AAG18" s="104"/>
      <c r="AAH18" s="104"/>
      <c r="AAI18" s="104"/>
      <c r="AAJ18" s="104"/>
      <c r="AAK18" s="104"/>
      <c r="AAL18" s="104"/>
      <c r="AAM18" s="104"/>
      <c r="AAN18" s="104"/>
      <c r="AAO18" s="104"/>
      <c r="AAP18" s="104"/>
      <c r="AAQ18" s="104"/>
      <c r="AAR18" s="104"/>
      <c r="AAS18" s="104"/>
      <c r="AAT18" s="104"/>
      <c r="AAU18" s="104"/>
      <c r="AAV18" s="104"/>
      <c r="AAW18" s="104"/>
      <c r="AAX18" s="104"/>
      <c r="AAY18" s="104"/>
      <c r="AAZ18" s="104"/>
      <c r="ABA18" s="104"/>
      <c r="ABB18" s="104"/>
      <c r="ABC18" s="104"/>
      <c r="ABD18" s="104"/>
      <c r="ABE18" s="104"/>
      <c r="ABF18" s="104"/>
      <c r="ABG18" s="104"/>
      <c r="ABH18" s="104"/>
      <c r="ABI18" s="104"/>
      <c r="ABJ18" s="104"/>
      <c r="ABK18" s="104"/>
      <c r="ABL18" s="104"/>
      <c r="ABM18" s="104"/>
      <c r="ABN18" s="104"/>
      <c r="ABO18" s="104"/>
      <c r="ABP18" s="104"/>
      <c r="ABQ18" s="104"/>
      <c r="ABR18" s="104"/>
      <c r="ABS18" s="104"/>
      <c r="ABT18" s="104"/>
      <c r="ABU18" s="104"/>
      <c r="ABV18" s="104"/>
      <c r="ABW18" s="104"/>
      <c r="ABX18" s="104"/>
      <c r="ABY18" s="104"/>
      <c r="ABZ18" s="104"/>
      <c r="ACA18" s="104"/>
      <c r="ACB18" s="104"/>
      <c r="ACC18" s="104"/>
      <c r="ACD18" s="104"/>
      <c r="ACE18" s="104"/>
      <c r="ACF18" s="104"/>
      <c r="ACG18" s="104"/>
      <c r="ACH18" s="104"/>
      <c r="ACI18" s="104"/>
      <c r="ACJ18" s="104"/>
      <c r="ACK18" s="104"/>
      <c r="ACL18" s="104"/>
      <c r="ACM18" s="104"/>
      <c r="ACN18" s="104"/>
      <c r="ACO18" s="104"/>
      <c r="ACP18" s="104"/>
      <c r="ACQ18" s="104"/>
      <c r="ACR18" s="104"/>
      <c r="ACS18" s="104"/>
      <c r="ACT18" s="104"/>
      <c r="ACU18" s="104"/>
      <c r="ACV18" s="104"/>
      <c r="ACW18" s="104"/>
      <c r="ACX18" s="104"/>
      <c r="ACY18" s="104"/>
      <c r="ACZ18" s="104"/>
      <c r="ADA18" s="104"/>
      <c r="ADB18" s="104"/>
      <c r="ADC18" s="104"/>
      <c r="ADD18" s="104"/>
      <c r="ADE18" s="104"/>
      <c r="ADF18" s="104"/>
      <c r="ADG18" s="104"/>
      <c r="ADH18" s="104"/>
      <c r="ADI18" s="104"/>
      <c r="ADJ18" s="104"/>
      <c r="ADK18" s="104"/>
      <c r="ADL18" s="104"/>
      <c r="ADM18" s="104"/>
      <c r="ADN18" s="104"/>
      <c r="ADO18" s="104"/>
      <c r="ADP18" s="104"/>
      <c r="ADQ18" s="104"/>
      <c r="ADR18" s="104"/>
      <c r="ADS18" s="104"/>
      <c r="ADT18" s="104"/>
      <c r="ADU18" s="104"/>
      <c r="ADV18" s="104"/>
      <c r="ADW18" s="104"/>
      <c r="ADX18" s="104"/>
      <c r="ADY18" s="104"/>
      <c r="ADZ18" s="104"/>
      <c r="AEA18" s="104"/>
      <c r="AEB18" s="104"/>
      <c r="AEC18" s="104"/>
      <c r="AED18" s="104"/>
      <c r="AEE18" s="104"/>
      <c r="AEF18" s="104"/>
      <c r="AEG18" s="104"/>
      <c r="AEH18" s="104"/>
      <c r="AEI18" s="104"/>
      <c r="AEJ18" s="104"/>
      <c r="AEK18" s="104"/>
      <c r="AEL18" s="104"/>
      <c r="AEM18" s="104"/>
      <c r="AEN18" s="104"/>
      <c r="AEO18" s="104"/>
      <c r="AEP18" s="104"/>
      <c r="AEQ18" s="104"/>
      <c r="AER18" s="104"/>
      <c r="AES18" s="104"/>
      <c r="AET18" s="104"/>
      <c r="AEU18" s="104"/>
      <c r="AEV18" s="104"/>
      <c r="AEW18" s="104"/>
      <c r="AEX18" s="104"/>
      <c r="AEY18" s="104"/>
      <c r="AEZ18" s="104"/>
      <c r="AFA18" s="104"/>
      <c r="AFB18" s="104"/>
      <c r="AFC18" s="104"/>
      <c r="AFD18" s="104"/>
      <c r="AFE18" s="104"/>
      <c r="AFF18" s="104"/>
      <c r="AFG18" s="104"/>
      <c r="AFH18" s="104"/>
      <c r="AFI18" s="104"/>
      <c r="AFJ18" s="104"/>
      <c r="AFK18" s="104"/>
      <c r="AFL18" s="104"/>
      <c r="AFM18" s="104"/>
      <c r="AFN18" s="104"/>
      <c r="AFO18" s="104"/>
      <c r="AFP18" s="104"/>
      <c r="AFQ18" s="104"/>
      <c r="AFR18" s="104"/>
      <c r="AFS18" s="104"/>
      <c r="AFT18" s="104"/>
      <c r="AFU18" s="104"/>
      <c r="AFV18" s="104"/>
      <c r="AFW18" s="104"/>
      <c r="AFX18" s="104"/>
      <c r="AFY18" s="104"/>
      <c r="AFZ18" s="104"/>
      <c r="AGA18" s="104"/>
      <c r="AGB18" s="104"/>
      <c r="AGC18" s="104"/>
      <c r="AGD18" s="104"/>
      <c r="AGE18" s="104"/>
      <c r="AGF18" s="104"/>
      <c r="AGG18" s="104"/>
      <c r="AGH18" s="104"/>
      <c r="AGI18" s="104"/>
      <c r="AGJ18" s="104"/>
      <c r="AGK18" s="104"/>
      <c r="AGL18" s="104"/>
      <c r="AGM18" s="104"/>
      <c r="AGN18" s="104"/>
      <c r="AGO18" s="104"/>
      <c r="AGP18" s="104"/>
      <c r="AGQ18" s="104"/>
      <c r="AGR18" s="104"/>
      <c r="AGS18" s="104"/>
      <c r="AGT18" s="104"/>
      <c r="AGU18" s="104"/>
      <c r="AGV18" s="104"/>
      <c r="AGW18" s="104"/>
      <c r="AGX18" s="104"/>
      <c r="AGY18" s="104"/>
      <c r="AGZ18" s="104"/>
      <c r="AHA18" s="104"/>
      <c r="AHB18" s="104"/>
      <c r="AHC18" s="104"/>
      <c r="AHD18" s="104"/>
      <c r="AHE18" s="104"/>
      <c r="AHF18" s="104"/>
      <c r="AHG18" s="104"/>
      <c r="AHH18" s="104"/>
      <c r="AHI18" s="104"/>
      <c r="AHJ18" s="104"/>
      <c r="AHK18" s="104"/>
      <c r="AHL18" s="104"/>
      <c r="AHM18" s="104"/>
      <c r="AHN18" s="104"/>
      <c r="AHO18" s="104"/>
      <c r="AHP18" s="104"/>
      <c r="AHQ18" s="104"/>
      <c r="AHR18" s="104"/>
      <c r="AHS18" s="104"/>
      <c r="AHT18" s="104"/>
      <c r="AHU18" s="104"/>
      <c r="AHV18" s="104"/>
      <c r="AHW18" s="104"/>
      <c r="AHX18" s="104"/>
      <c r="AHY18" s="104"/>
      <c r="AHZ18" s="104"/>
      <c r="AIA18" s="104"/>
      <c r="AIB18" s="104"/>
      <c r="AIC18" s="104"/>
      <c r="AID18" s="104"/>
      <c r="AIE18" s="104"/>
      <c r="AIF18" s="104"/>
      <c r="AIG18" s="104"/>
      <c r="AIH18" s="104"/>
      <c r="AII18" s="104"/>
      <c r="AIJ18" s="104"/>
      <c r="AIK18" s="104"/>
      <c r="AIL18" s="104"/>
      <c r="AIM18" s="104"/>
      <c r="AIN18" s="104"/>
      <c r="AIO18" s="104"/>
      <c r="AIP18" s="104"/>
      <c r="AIQ18" s="104"/>
      <c r="AIR18" s="104"/>
      <c r="AIS18" s="104"/>
      <c r="AIT18" s="104"/>
      <c r="AIU18" s="104"/>
      <c r="AIV18" s="104"/>
      <c r="AIW18" s="104"/>
      <c r="AIX18" s="104"/>
      <c r="AIY18" s="104"/>
      <c r="AIZ18" s="104"/>
      <c r="AJA18" s="104"/>
      <c r="AJB18" s="104"/>
      <c r="AJC18" s="104"/>
      <c r="AJD18" s="104"/>
      <c r="AJE18" s="104"/>
      <c r="AJF18" s="104"/>
      <c r="AJG18" s="104"/>
      <c r="AJH18" s="104"/>
      <c r="AJI18" s="104"/>
      <c r="AJJ18" s="104"/>
      <c r="AJK18" s="104"/>
      <c r="AJL18" s="104"/>
      <c r="AJM18" s="104"/>
      <c r="AJN18" s="104"/>
      <c r="AJO18" s="104"/>
      <c r="AJP18" s="104"/>
      <c r="AJQ18" s="104"/>
      <c r="AJR18" s="104"/>
      <c r="AJS18" s="104"/>
      <c r="AJT18" s="104"/>
      <c r="AJU18" s="104"/>
      <c r="AJV18" s="104"/>
      <c r="AJW18" s="104"/>
      <c r="AJX18" s="104"/>
      <c r="AJY18" s="104"/>
      <c r="AJZ18" s="104"/>
      <c r="AKA18" s="104"/>
      <c r="AKB18" s="104"/>
      <c r="AKC18" s="104"/>
      <c r="AKD18" s="104"/>
      <c r="AKE18" s="104"/>
      <c r="AKF18" s="104"/>
      <c r="AKG18" s="104"/>
      <c r="AKH18" s="104"/>
      <c r="AKI18" s="104"/>
      <c r="AKJ18" s="104"/>
      <c r="AKK18" s="104"/>
      <c r="AKL18" s="104"/>
      <c r="AKM18" s="104"/>
      <c r="AKN18" s="104"/>
      <c r="AKO18" s="104"/>
      <c r="AKP18" s="104"/>
      <c r="AKQ18" s="104"/>
      <c r="AKR18" s="104"/>
      <c r="AKS18" s="104"/>
      <c r="AKT18" s="104"/>
      <c r="AKU18" s="104"/>
      <c r="AKV18" s="104"/>
      <c r="AKW18" s="104"/>
      <c r="AKX18" s="104"/>
      <c r="AKY18" s="104"/>
      <c r="AKZ18" s="104"/>
      <c r="ALA18" s="104"/>
      <c r="ALB18" s="104"/>
      <c r="ALC18" s="104"/>
      <c r="ALD18" s="104"/>
      <c r="ALE18" s="104"/>
      <c r="ALF18" s="104"/>
      <c r="ALG18" s="104"/>
      <c r="ALH18" s="104"/>
      <c r="ALI18" s="104"/>
      <c r="ALJ18" s="104"/>
      <c r="ALK18" s="104"/>
      <c r="ALL18" s="104"/>
      <c r="ALM18" s="104"/>
      <c r="ALN18" s="104"/>
      <c r="ALO18" s="104"/>
      <c r="ALP18" s="104"/>
      <c r="ALQ18" s="104"/>
      <c r="ALR18" s="104"/>
      <c r="ALS18" s="104"/>
      <c r="ALT18" s="104"/>
      <c r="ALU18" s="104"/>
      <c r="ALV18" s="104"/>
      <c r="ALW18" s="104"/>
      <c r="ALX18" s="104"/>
      <c r="ALY18" s="104"/>
      <c r="ALZ18" s="104"/>
      <c r="AMA18" s="104"/>
      <c r="AMB18" s="104"/>
      <c r="AMC18" s="104"/>
      <c r="AMD18" s="104"/>
      <c r="AME18" s="104"/>
      <c r="AMF18" s="104"/>
      <c r="AMG18" s="104"/>
      <c r="AMH18" s="104"/>
      <c r="AMI18" s="104"/>
      <c r="AMJ18" s="104"/>
    </row>
  </sheetData>
  <mergeCells count="4">
    <mergeCell ref="B3:E3"/>
    <mergeCell ref="B4:E4"/>
    <mergeCell ref="B5:E5"/>
    <mergeCell ref="F14:H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K10" sqref="K10"/>
    </sheetView>
  </sheetViews>
  <sheetFormatPr defaultRowHeight="15"/>
  <cols>
    <col min="7" max="7" width="16" customWidth="1"/>
    <col min="11" max="11" width="10.7109375" bestFit="1" customWidth="1"/>
    <col min="15" max="15" width="10.7109375" bestFit="1" customWidth="1"/>
    <col min="263" max="263" width="16" customWidth="1"/>
    <col min="267" max="267" width="10.7109375" bestFit="1" customWidth="1"/>
    <col min="519" max="519" width="16" customWidth="1"/>
    <col min="523" max="523" width="10.7109375" bestFit="1" customWidth="1"/>
    <col min="775" max="775" width="16" customWidth="1"/>
    <col min="779" max="779" width="10.7109375" bestFit="1" customWidth="1"/>
    <col min="1031" max="1031" width="16" customWidth="1"/>
    <col min="1035" max="1035" width="10.7109375" bestFit="1" customWidth="1"/>
    <col min="1287" max="1287" width="16" customWidth="1"/>
    <col min="1291" max="1291" width="10.7109375" bestFit="1" customWidth="1"/>
    <col min="1543" max="1543" width="16" customWidth="1"/>
    <col min="1547" max="1547" width="10.7109375" bestFit="1" customWidth="1"/>
    <col min="1799" max="1799" width="16" customWidth="1"/>
    <col min="1803" max="1803" width="10.7109375" bestFit="1" customWidth="1"/>
    <col min="2055" max="2055" width="16" customWidth="1"/>
    <col min="2059" max="2059" width="10.7109375" bestFit="1" customWidth="1"/>
    <col min="2311" max="2311" width="16" customWidth="1"/>
    <col min="2315" max="2315" width="10.7109375" bestFit="1" customWidth="1"/>
    <col min="2567" max="2567" width="16" customWidth="1"/>
    <col min="2571" max="2571" width="10.7109375" bestFit="1" customWidth="1"/>
    <col min="2823" max="2823" width="16" customWidth="1"/>
    <col min="2827" max="2827" width="10.7109375" bestFit="1" customWidth="1"/>
    <col min="3079" max="3079" width="16" customWidth="1"/>
    <col min="3083" max="3083" width="10.7109375" bestFit="1" customWidth="1"/>
    <col min="3335" max="3335" width="16" customWidth="1"/>
    <col min="3339" max="3339" width="10.7109375" bestFit="1" customWidth="1"/>
    <col min="3591" max="3591" width="16" customWidth="1"/>
    <col min="3595" max="3595" width="10.7109375" bestFit="1" customWidth="1"/>
    <col min="3847" max="3847" width="16" customWidth="1"/>
    <col min="3851" max="3851" width="10.7109375" bestFit="1" customWidth="1"/>
    <col min="4103" max="4103" width="16" customWidth="1"/>
    <col min="4107" max="4107" width="10.7109375" bestFit="1" customWidth="1"/>
    <col min="4359" max="4359" width="16" customWidth="1"/>
    <col min="4363" max="4363" width="10.7109375" bestFit="1" customWidth="1"/>
    <col min="4615" max="4615" width="16" customWidth="1"/>
    <col min="4619" max="4619" width="10.7109375" bestFit="1" customWidth="1"/>
    <col min="4871" max="4871" width="16" customWidth="1"/>
    <col min="4875" max="4875" width="10.7109375" bestFit="1" customWidth="1"/>
    <col min="5127" max="5127" width="16" customWidth="1"/>
    <col min="5131" max="5131" width="10.7109375" bestFit="1" customWidth="1"/>
    <col min="5383" max="5383" width="16" customWidth="1"/>
    <col min="5387" max="5387" width="10.7109375" bestFit="1" customWidth="1"/>
    <col min="5639" max="5639" width="16" customWidth="1"/>
    <col min="5643" max="5643" width="10.7109375" bestFit="1" customWidth="1"/>
    <col min="5895" max="5895" width="16" customWidth="1"/>
    <col min="5899" max="5899" width="10.7109375" bestFit="1" customWidth="1"/>
    <col min="6151" max="6151" width="16" customWidth="1"/>
    <col min="6155" max="6155" width="10.7109375" bestFit="1" customWidth="1"/>
    <col min="6407" max="6407" width="16" customWidth="1"/>
    <col min="6411" max="6411" width="10.7109375" bestFit="1" customWidth="1"/>
    <col min="6663" max="6663" width="16" customWidth="1"/>
    <col min="6667" max="6667" width="10.7109375" bestFit="1" customWidth="1"/>
    <col min="6919" max="6919" width="16" customWidth="1"/>
    <col min="6923" max="6923" width="10.7109375" bestFit="1" customWidth="1"/>
    <col min="7175" max="7175" width="16" customWidth="1"/>
    <col min="7179" max="7179" width="10.7109375" bestFit="1" customWidth="1"/>
    <col min="7431" max="7431" width="16" customWidth="1"/>
    <col min="7435" max="7435" width="10.7109375" bestFit="1" customWidth="1"/>
    <col min="7687" max="7687" width="16" customWidth="1"/>
    <col min="7691" max="7691" width="10.7109375" bestFit="1" customWidth="1"/>
    <col min="7943" max="7943" width="16" customWidth="1"/>
    <col min="7947" max="7947" width="10.7109375" bestFit="1" customWidth="1"/>
    <col min="8199" max="8199" width="16" customWidth="1"/>
    <col min="8203" max="8203" width="10.7109375" bestFit="1" customWidth="1"/>
    <col min="8455" max="8455" width="16" customWidth="1"/>
    <col min="8459" max="8459" width="10.7109375" bestFit="1" customWidth="1"/>
    <col min="8711" max="8711" width="16" customWidth="1"/>
    <col min="8715" max="8715" width="10.7109375" bestFit="1" customWidth="1"/>
    <col min="8967" max="8967" width="16" customWidth="1"/>
    <col min="8971" max="8971" width="10.7109375" bestFit="1" customWidth="1"/>
    <col min="9223" max="9223" width="16" customWidth="1"/>
    <col min="9227" max="9227" width="10.7109375" bestFit="1" customWidth="1"/>
    <col min="9479" max="9479" width="16" customWidth="1"/>
    <col min="9483" max="9483" width="10.7109375" bestFit="1" customWidth="1"/>
    <col min="9735" max="9735" width="16" customWidth="1"/>
    <col min="9739" max="9739" width="10.7109375" bestFit="1" customWidth="1"/>
    <col min="9991" max="9991" width="16" customWidth="1"/>
    <col min="9995" max="9995" width="10.7109375" bestFit="1" customWidth="1"/>
    <col min="10247" max="10247" width="16" customWidth="1"/>
    <col min="10251" max="10251" width="10.7109375" bestFit="1" customWidth="1"/>
    <col min="10503" max="10503" width="16" customWidth="1"/>
    <col min="10507" max="10507" width="10.7109375" bestFit="1" customWidth="1"/>
    <col min="10759" max="10759" width="16" customWidth="1"/>
    <col min="10763" max="10763" width="10.7109375" bestFit="1" customWidth="1"/>
    <col min="11015" max="11015" width="16" customWidth="1"/>
    <col min="11019" max="11019" width="10.7109375" bestFit="1" customWidth="1"/>
    <col min="11271" max="11271" width="16" customWidth="1"/>
    <col min="11275" max="11275" width="10.7109375" bestFit="1" customWidth="1"/>
    <col min="11527" max="11527" width="16" customWidth="1"/>
    <col min="11531" max="11531" width="10.7109375" bestFit="1" customWidth="1"/>
    <col min="11783" max="11783" width="16" customWidth="1"/>
    <col min="11787" max="11787" width="10.7109375" bestFit="1" customWidth="1"/>
    <col min="12039" max="12039" width="16" customWidth="1"/>
    <col min="12043" max="12043" width="10.7109375" bestFit="1" customWidth="1"/>
    <col min="12295" max="12295" width="16" customWidth="1"/>
    <col min="12299" max="12299" width="10.7109375" bestFit="1" customWidth="1"/>
    <col min="12551" max="12551" width="16" customWidth="1"/>
    <col min="12555" max="12555" width="10.7109375" bestFit="1" customWidth="1"/>
    <col min="12807" max="12807" width="16" customWidth="1"/>
    <col min="12811" max="12811" width="10.7109375" bestFit="1" customWidth="1"/>
    <col min="13063" max="13063" width="16" customWidth="1"/>
    <col min="13067" max="13067" width="10.7109375" bestFit="1" customWidth="1"/>
    <col min="13319" max="13319" width="16" customWidth="1"/>
    <col min="13323" max="13323" width="10.7109375" bestFit="1" customWidth="1"/>
    <col min="13575" max="13575" width="16" customWidth="1"/>
    <col min="13579" max="13579" width="10.7109375" bestFit="1" customWidth="1"/>
    <col min="13831" max="13831" width="16" customWidth="1"/>
    <col min="13835" max="13835" width="10.7109375" bestFit="1" customWidth="1"/>
    <col min="14087" max="14087" width="16" customWidth="1"/>
    <col min="14091" max="14091" width="10.7109375" bestFit="1" customWidth="1"/>
    <col min="14343" max="14343" width="16" customWidth="1"/>
    <col min="14347" max="14347" width="10.7109375" bestFit="1" customWidth="1"/>
    <col min="14599" max="14599" width="16" customWidth="1"/>
    <col min="14603" max="14603" width="10.7109375" bestFit="1" customWidth="1"/>
    <col min="14855" max="14855" width="16" customWidth="1"/>
    <col min="14859" max="14859" width="10.7109375" bestFit="1" customWidth="1"/>
    <col min="15111" max="15111" width="16" customWidth="1"/>
    <col min="15115" max="15115" width="10.7109375" bestFit="1" customWidth="1"/>
    <col min="15367" max="15367" width="16" customWidth="1"/>
    <col min="15371" max="15371" width="10.7109375" bestFit="1" customWidth="1"/>
    <col min="15623" max="15623" width="16" customWidth="1"/>
    <col min="15627" max="15627" width="10.7109375" bestFit="1" customWidth="1"/>
    <col min="15879" max="15879" width="16" customWidth="1"/>
    <col min="15883" max="15883" width="10.7109375" bestFit="1" customWidth="1"/>
    <col min="16135" max="16135" width="16" customWidth="1"/>
    <col min="16139" max="16139" width="10.7109375" bestFit="1" customWidth="1"/>
  </cols>
  <sheetData>
    <row r="1" spans="1:15" ht="15.75" thickBot="1">
      <c r="A1" s="260" t="s">
        <v>0</v>
      </c>
      <c r="B1" s="261"/>
      <c r="C1" s="261"/>
      <c r="D1" s="261"/>
      <c r="E1" s="261"/>
      <c r="F1" s="261"/>
      <c r="G1" s="262"/>
    </row>
    <row r="2" spans="1:15" ht="15.75" thickBot="1">
      <c r="A2" s="263" t="s">
        <v>238</v>
      </c>
      <c r="B2" s="264"/>
      <c r="C2" s="264"/>
      <c r="D2" s="264"/>
      <c r="E2" s="264"/>
      <c r="F2" s="264"/>
      <c r="G2" s="265"/>
    </row>
    <row r="3" spans="1:15" ht="15.75" customHeight="1" thickBot="1">
      <c r="A3" s="263" t="s">
        <v>1</v>
      </c>
      <c r="B3" s="264"/>
      <c r="C3" s="264"/>
      <c r="D3" s="265"/>
      <c r="E3" s="266" t="s">
        <v>2</v>
      </c>
      <c r="F3" s="267"/>
      <c r="G3" s="268"/>
    </row>
    <row r="4" spans="1:15" ht="15.75" thickBot="1">
      <c r="A4" s="1" t="s">
        <v>3</v>
      </c>
      <c r="B4" s="269" t="s">
        <v>4</v>
      </c>
      <c r="C4" s="270"/>
      <c r="D4" s="271"/>
      <c r="E4" s="272">
        <v>1919.01</v>
      </c>
      <c r="F4" s="273"/>
      <c r="G4" s="274"/>
    </row>
    <row r="5" spans="1:15" ht="15.75" thickBot="1">
      <c r="A5" s="1" t="s">
        <v>5</v>
      </c>
      <c r="B5" s="269" t="s">
        <v>126</v>
      </c>
      <c r="C5" s="270"/>
      <c r="D5" s="271"/>
      <c r="E5" s="278">
        <f>E4*0.3</f>
        <v>575.70299999999997</v>
      </c>
      <c r="F5" s="279"/>
      <c r="G5" s="280"/>
    </row>
    <row r="6" spans="1:15" ht="15.75" thickBot="1">
      <c r="A6" s="281" t="s">
        <v>12</v>
      </c>
      <c r="B6" s="282"/>
      <c r="C6" s="282"/>
      <c r="D6" s="283"/>
      <c r="E6" s="284">
        <f>SUM(E4:E5)</f>
        <v>2494.7129999999997</v>
      </c>
      <c r="F6" s="285"/>
      <c r="G6" s="286"/>
    </row>
    <row r="7" spans="1:15" ht="15.75" thickBot="1">
      <c r="A7" s="260" t="s">
        <v>13</v>
      </c>
      <c r="B7" s="261"/>
      <c r="C7" s="261"/>
      <c r="D7" s="261"/>
      <c r="E7" s="261"/>
      <c r="F7" s="261"/>
      <c r="G7" s="262"/>
    </row>
    <row r="8" spans="1:15" ht="15.75" thickBot="1">
      <c r="A8" s="287" t="s">
        <v>14</v>
      </c>
      <c r="B8" s="288"/>
      <c r="C8" s="288"/>
      <c r="D8" s="288"/>
      <c r="E8" s="288"/>
      <c r="F8" s="289"/>
      <c r="G8" s="2" t="s">
        <v>15</v>
      </c>
    </row>
    <row r="9" spans="1:15" ht="15.75" thickBot="1">
      <c r="A9" s="3" t="s">
        <v>3</v>
      </c>
      <c r="B9" s="275" t="s">
        <v>16</v>
      </c>
      <c r="C9" s="276"/>
      <c r="D9" s="276"/>
      <c r="E9" s="276"/>
      <c r="F9" s="277"/>
      <c r="G9" s="4">
        <f>(4.7*2*15)-0.06*E4</f>
        <v>25.859400000000008</v>
      </c>
    </row>
    <row r="10" spans="1:15" ht="15.75" thickBot="1">
      <c r="A10" s="3" t="s">
        <v>5</v>
      </c>
      <c r="B10" s="275" t="s">
        <v>17</v>
      </c>
      <c r="C10" s="276"/>
      <c r="D10" s="276"/>
      <c r="E10" s="276"/>
      <c r="F10" s="277"/>
      <c r="G10" s="4">
        <f>'Memoria de calculo'!F34</f>
        <v>454.2</v>
      </c>
    </row>
    <row r="11" spans="1:15" ht="15.75" customHeight="1" thickBot="1">
      <c r="A11" s="3" t="s">
        <v>6</v>
      </c>
      <c r="B11" s="275" t="s">
        <v>156</v>
      </c>
      <c r="C11" s="276"/>
      <c r="D11" s="276"/>
      <c r="E11" s="276"/>
      <c r="F11" s="277"/>
      <c r="G11" s="4">
        <v>31.14</v>
      </c>
    </row>
    <row r="12" spans="1:15" ht="15.75" customHeight="1" thickBot="1">
      <c r="A12" s="3" t="s">
        <v>7</v>
      </c>
      <c r="B12" s="275" t="s">
        <v>217</v>
      </c>
      <c r="C12" s="276"/>
      <c r="D12" s="276"/>
      <c r="E12" s="276"/>
      <c r="F12" s="277"/>
      <c r="G12" s="4">
        <v>14.023999999999999</v>
      </c>
    </row>
    <row r="13" spans="1:15" ht="15.75" customHeight="1">
      <c r="A13" s="153" t="s">
        <v>8</v>
      </c>
      <c r="B13" s="290" t="s">
        <v>157</v>
      </c>
      <c r="C13" s="291"/>
      <c r="D13" s="291"/>
      <c r="E13" s="291"/>
      <c r="F13" s="292"/>
      <c r="G13" s="154">
        <v>2.35</v>
      </c>
      <c r="O13" s="32"/>
    </row>
    <row r="14" spans="1:15" ht="15.75" customHeight="1">
      <c r="A14" s="155" t="s">
        <v>9</v>
      </c>
      <c r="B14" s="296" t="s">
        <v>218</v>
      </c>
      <c r="C14" s="296"/>
      <c r="D14" s="296"/>
      <c r="E14" s="296"/>
      <c r="F14" s="296"/>
      <c r="G14" s="156">
        <f>'Memoria de calculo'!E41</f>
        <v>22.36</v>
      </c>
      <c r="O14" s="32"/>
    </row>
    <row r="15" spans="1:15" ht="15.75" thickBot="1">
      <c r="A15" s="293" t="s">
        <v>18</v>
      </c>
      <c r="B15" s="294"/>
      <c r="C15" s="294"/>
      <c r="D15" s="294"/>
      <c r="E15" s="294"/>
      <c r="F15" s="295"/>
      <c r="G15" s="5">
        <f>SUM(G9:G14)</f>
        <v>549.93340000000001</v>
      </c>
    </row>
    <row r="16" spans="1:15" ht="15.75" thickBot="1">
      <c r="A16" s="260" t="s">
        <v>19</v>
      </c>
      <c r="B16" s="261"/>
      <c r="C16" s="261"/>
      <c r="D16" s="261"/>
      <c r="E16" s="261"/>
      <c r="F16" s="261"/>
      <c r="G16" s="262"/>
    </row>
    <row r="17" spans="1:13" ht="15.75" thickBot="1">
      <c r="A17" s="287" t="s">
        <v>20</v>
      </c>
      <c r="B17" s="288"/>
      <c r="C17" s="288"/>
      <c r="D17" s="288"/>
      <c r="E17" s="288"/>
      <c r="F17" s="289"/>
      <c r="G17" s="6" t="s">
        <v>15</v>
      </c>
      <c r="L17" s="32"/>
    </row>
    <row r="18" spans="1:13" ht="15.75" thickBot="1">
      <c r="A18" s="3" t="s">
        <v>3</v>
      </c>
      <c r="B18" s="275" t="s">
        <v>21</v>
      </c>
      <c r="C18" s="276"/>
      <c r="D18" s="276"/>
      <c r="E18" s="276"/>
      <c r="F18" s="277"/>
      <c r="G18" s="4">
        <f>Uniforme!Z21</f>
        <v>182.2558333333333</v>
      </c>
    </row>
    <row r="19" spans="1:13" ht="15.75" thickBot="1">
      <c r="A19" s="3" t="s">
        <v>5</v>
      </c>
      <c r="B19" s="275" t="s">
        <v>219</v>
      </c>
      <c r="C19" s="276"/>
      <c r="D19" s="276"/>
      <c r="E19" s="276"/>
      <c r="F19" s="277"/>
      <c r="G19" s="4">
        <f>Equipamentos!K19</f>
        <v>50.416021464646462</v>
      </c>
    </row>
    <row r="20" spans="1:13" ht="15.75" thickBot="1">
      <c r="A20" s="3" t="s">
        <v>6</v>
      </c>
      <c r="B20" s="275" t="s">
        <v>11</v>
      </c>
      <c r="C20" s="276"/>
      <c r="D20" s="276"/>
      <c r="E20" s="276"/>
      <c r="F20" s="277"/>
      <c r="G20" s="4">
        <v>0</v>
      </c>
    </row>
    <row r="21" spans="1:13" ht="15.75" thickBot="1">
      <c r="A21" s="281" t="s">
        <v>23</v>
      </c>
      <c r="B21" s="282"/>
      <c r="C21" s="282"/>
      <c r="D21" s="282"/>
      <c r="E21" s="282"/>
      <c r="F21" s="283"/>
      <c r="G21" s="5">
        <f>SUM(G18:G20)</f>
        <v>232.67185479797976</v>
      </c>
    </row>
    <row r="22" spans="1:13" ht="15.75" thickBot="1">
      <c r="A22" s="260" t="s">
        <v>24</v>
      </c>
      <c r="B22" s="261"/>
      <c r="C22" s="261"/>
      <c r="D22" s="261"/>
      <c r="E22" s="261"/>
      <c r="F22" s="261"/>
      <c r="G22" s="262"/>
    </row>
    <row r="23" spans="1:13" ht="15.75" thickBot="1">
      <c r="A23" s="297" t="s">
        <v>25</v>
      </c>
      <c r="B23" s="298"/>
      <c r="C23" s="298"/>
      <c r="D23" s="298"/>
      <c r="E23" s="299"/>
      <c r="F23" s="7" t="s">
        <v>26</v>
      </c>
      <c r="G23" s="2" t="s">
        <v>15</v>
      </c>
    </row>
    <row r="24" spans="1:13" ht="15.75" thickBot="1">
      <c r="A24" s="8" t="s">
        <v>3</v>
      </c>
      <c r="B24" s="275" t="s">
        <v>27</v>
      </c>
      <c r="C24" s="276"/>
      <c r="D24" s="276"/>
      <c r="E24" s="277"/>
      <c r="F24" s="118">
        <v>0.2</v>
      </c>
      <c r="G24" s="10">
        <f>PRODUCT(E6,F24)</f>
        <v>498.94259999999997</v>
      </c>
    </row>
    <row r="25" spans="1:13" ht="15.75" customHeight="1" thickBot="1">
      <c r="A25" s="8" t="s">
        <v>5</v>
      </c>
      <c r="B25" s="275" t="s">
        <v>28</v>
      </c>
      <c r="C25" s="276"/>
      <c r="D25" s="276"/>
      <c r="E25" s="277"/>
      <c r="F25" s="118">
        <v>1.4999999999999999E-2</v>
      </c>
      <c r="G25" s="10">
        <f>PRODUCT(E6,F25)</f>
        <v>37.420694999999995</v>
      </c>
    </row>
    <row r="26" spans="1:13" ht="15.75" customHeight="1" thickBot="1">
      <c r="A26" s="8" t="s">
        <v>6</v>
      </c>
      <c r="B26" s="275" t="s">
        <v>29</v>
      </c>
      <c r="C26" s="276"/>
      <c r="D26" s="276"/>
      <c r="E26" s="277"/>
      <c r="F26" s="118">
        <v>0.01</v>
      </c>
      <c r="G26" s="10">
        <f>PRODUCT(E6,F26)</f>
        <v>24.947129999999998</v>
      </c>
    </row>
    <row r="27" spans="1:13" ht="15.75" thickBot="1">
      <c r="A27" s="8" t="s">
        <v>7</v>
      </c>
      <c r="B27" s="275" t="s">
        <v>30</v>
      </c>
      <c r="C27" s="276"/>
      <c r="D27" s="276"/>
      <c r="E27" s="277"/>
      <c r="F27" s="118">
        <v>2E-3</v>
      </c>
      <c r="G27" s="10">
        <f>PRODUCT(E6,F27)</f>
        <v>4.9894259999999999</v>
      </c>
    </row>
    <row r="28" spans="1:13" ht="15.75" customHeight="1" thickBot="1">
      <c r="A28" s="8" t="s">
        <v>8</v>
      </c>
      <c r="B28" s="275" t="s">
        <v>31</v>
      </c>
      <c r="C28" s="276"/>
      <c r="D28" s="276"/>
      <c r="E28" s="277"/>
      <c r="F28" s="118">
        <v>2.5000000000000001E-2</v>
      </c>
      <c r="G28" s="10">
        <f>PRODUCT(E6,F28)</f>
        <v>62.367824999999996</v>
      </c>
    </row>
    <row r="29" spans="1:13" ht="15.75" thickBot="1">
      <c r="A29" s="8" t="s">
        <v>9</v>
      </c>
      <c r="B29" s="275" t="s">
        <v>32</v>
      </c>
      <c r="C29" s="276"/>
      <c r="D29" s="276"/>
      <c r="E29" s="277"/>
      <c r="F29" s="118">
        <v>0.08</v>
      </c>
      <c r="G29" s="10">
        <f>PRODUCT(E6,F29)</f>
        <v>199.57703999999998</v>
      </c>
      <c r="M29" s="11"/>
    </row>
    <row r="30" spans="1:13" ht="15.75" customHeight="1" thickBot="1">
      <c r="A30" s="8" t="s">
        <v>10</v>
      </c>
      <c r="B30" s="275" t="s">
        <v>33</v>
      </c>
      <c r="C30" s="276"/>
      <c r="D30" s="276"/>
      <c r="E30" s="277"/>
      <c r="F30" s="118">
        <v>0.03</v>
      </c>
      <c r="G30" s="10">
        <f>PRODUCT(E6,F30)</f>
        <v>74.84138999999999</v>
      </c>
    </row>
    <row r="31" spans="1:13" ht="15.75" thickBot="1">
      <c r="A31" s="8" t="s">
        <v>34</v>
      </c>
      <c r="B31" s="275" t="s">
        <v>35</v>
      </c>
      <c r="C31" s="276"/>
      <c r="D31" s="276"/>
      <c r="E31" s="277"/>
      <c r="F31" s="118">
        <v>6.0000000000000001E-3</v>
      </c>
      <c r="G31" s="10">
        <f>PRODUCT(E6,F31)</f>
        <v>14.968277999999998</v>
      </c>
    </row>
    <row r="32" spans="1:13" ht="15.75" thickBot="1">
      <c r="A32" s="300" t="s">
        <v>36</v>
      </c>
      <c r="B32" s="301"/>
      <c r="C32" s="301"/>
      <c r="D32" s="301"/>
      <c r="E32" s="302"/>
      <c r="F32" s="12">
        <f>SUM(F24:F31)</f>
        <v>0.3680000000000001</v>
      </c>
      <c r="G32" s="5">
        <f>IF(SUM(G24:G31)=E6*F32,SUM(G24:G31),"ERRO")</f>
        <v>918.05438400000003</v>
      </c>
    </row>
    <row r="33" spans="1:7" ht="15.75" thickBot="1">
      <c r="A33" s="297" t="s">
        <v>37</v>
      </c>
      <c r="B33" s="298"/>
      <c r="C33" s="298"/>
      <c r="D33" s="298"/>
      <c r="E33" s="299"/>
      <c r="F33" s="13" t="s">
        <v>26</v>
      </c>
      <c r="G33" s="2" t="s">
        <v>15</v>
      </c>
    </row>
    <row r="34" spans="1:7" ht="15.75" thickBot="1">
      <c r="A34" s="8" t="s">
        <v>3</v>
      </c>
      <c r="B34" s="290" t="s">
        <v>38</v>
      </c>
      <c r="C34" s="291"/>
      <c r="D34" s="291"/>
      <c r="E34" s="292"/>
      <c r="F34" s="14">
        <v>9.0899999999999995E-2</v>
      </c>
      <c r="G34" s="15">
        <f>PRODUCT(E6,F34)</f>
        <v>226.76941169999995</v>
      </c>
    </row>
    <row r="35" spans="1:7" ht="15.75" thickBot="1">
      <c r="A35" s="16" t="s">
        <v>5</v>
      </c>
      <c r="B35" s="303" t="s">
        <v>39</v>
      </c>
      <c r="C35" s="304"/>
      <c r="D35" s="304"/>
      <c r="E35" s="305"/>
      <c r="F35" s="14">
        <v>3.0300000000000001E-2</v>
      </c>
      <c r="G35" s="15">
        <f>PRODUCT(E6,F35)</f>
        <v>75.589803899999993</v>
      </c>
    </row>
    <row r="36" spans="1:7" ht="15.75" thickBot="1">
      <c r="A36" s="306" t="s">
        <v>40</v>
      </c>
      <c r="B36" s="307"/>
      <c r="C36" s="307"/>
      <c r="D36" s="307"/>
      <c r="E36" s="308"/>
      <c r="F36" s="9">
        <f>SUM(F34:F35)</f>
        <v>0.1212</v>
      </c>
      <c r="G36" s="10">
        <f>SUM(G34:G35)</f>
        <v>302.35921559999997</v>
      </c>
    </row>
    <row r="37" spans="1:7" ht="15.75" thickBot="1">
      <c r="A37" s="8" t="s">
        <v>6</v>
      </c>
      <c r="B37" s="275" t="s">
        <v>41</v>
      </c>
      <c r="C37" s="276"/>
      <c r="D37" s="276"/>
      <c r="E37" s="277"/>
      <c r="F37" s="17">
        <f>F32*F36</f>
        <v>4.4601600000000012E-2</v>
      </c>
      <c r="G37" s="15">
        <f>F37*E6</f>
        <v>111.26819134080002</v>
      </c>
    </row>
    <row r="38" spans="1:7" ht="15.75" thickBot="1">
      <c r="A38" s="300" t="s">
        <v>36</v>
      </c>
      <c r="B38" s="301"/>
      <c r="C38" s="301"/>
      <c r="D38" s="301"/>
      <c r="E38" s="302"/>
      <c r="F38" s="18">
        <f>SUM(F36:F37)</f>
        <v>0.16580160000000002</v>
      </c>
      <c r="G38" s="19">
        <f>SUM(G36:G37)</f>
        <v>413.62740694079997</v>
      </c>
    </row>
    <row r="39" spans="1:7" ht="15.75" thickBot="1">
      <c r="A39" s="297" t="s">
        <v>42</v>
      </c>
      <c r="B39" s="298"/>
      <c r="C39" s="298"/>
      <c r="D39" s="298"/>
      <c r="E39" s="299"/>
      <c r="F39" s="13" t="s">
        <v>26</v>
      </c>
      <c r="G39" s="2" t="s">
        <v>15</v>
      </c>
    </row>
    <row r="40" spans="1:7" ht="15.75" customHeight="1" thickBot="1">
      <c r="A40" s="8" t="s">
        <v>3</v>
      </c>
      <c r="B40" s="275" t="s">
        <v>43</v>
      </c>
      <c r="C40" s="276"/>
      <c r="D40" s="276"/>
      <c r="E40" s="277"/>
      <c r="F40" s="14">
        <v>2.9999999999999997E-4</v>
      </c>
      <c r="G40" s="15">
        <f>PRODUCT(E6,F40)</f>
        <v>0.74841389999999985</v>
      </c>
    </row>
    <row r="41" spans="1:7" ht="15.75" thickBot="1">
      <c r="A41" s="8" t="s">
        <v>5</v>
      </c>
      <c r="B41" s="275" t="s">
        <v>44</v>
      </c>
      <c r="C41" s="276"/>
      <c r="D41" s="276"/>
      <c r="E41" s="277"/>
      <c r="F41" s="20">
        <f>F32*F40</f>
        <v>1.1040000000000003E-4</v>
      </c>
      <c r="G41" s="15">
        <f>F41*E6</f>
        <v>0.27541631520000004</v>
      </c>
    </row>
    <row r="42" spans="1:7" ht="15.75" thickBot="1">
      <c r="A42" s="300" t="s">
        <v>36</v>
      </c>
      <c r="B42" s="301"/>
      <c r="C42" s="301"/>
      <c r="D42" s="301"/>
      <c r="E42" s="302"/>
      <c r="F42" s="21">
        <f>SUM(F40:F41)</f>
        <v>4.104E-4</v>
      </c>
      <c r="G42" s="19">
        <f>SUM(G40,G41)</f>
        <v>1.0238302151999998</v>
      </c>
    </row>
    <row r="43" spans="1:7" ht="15.75" customHeight="1" thickBot="1">
      <c r="A43" s="309" t="s">
        <v>45</v>
      </c>
      <c r="B43" s="310"/>
      <c r="C43" s="310"/>
      <c r="D43" s="310"/>
      <c r="E43" s="311"/>
      <c r="F43" s="13" t="s">
        <v>26</v>
      </c>
      <c r="G43" s="2" t="s">
        <v>15</v>
      </c>
    </row>
    <row r="44" spans="1:7" ht="15.75" customHeight="1" thickBot="1">
      <c r="A44" s="8" t="s">
        <v>3</v>
      </c>
      <c r="B44" s="275" t="s">
        <v>46</v>
      </c>
      <c r="C44" s="276"/>
      <c r="D44" s="276"/>
      <c r="E44" s="277"/>
      <c r="F44" s="9">
        <v>4.1700000000000001E-3</v>
      </c>
      <c r="G44" s="10">
        <f>PRODUCT(E6,F44)</f>
        <v>10.40295321</v>
      </c>
    </row>
    <row r="45" spans="1:7" ht="15.75" thickBot="1">
      <c r="A45" s="8" t="s">
        <v>5</v>
      </c>
      <c r="B45" s="275" t="s">
        <v>47</v>
      </c>
      <c r="C45" s="276"/>
      <c r="D45" s="276"/>
      <c r="E45" s="277"/>
      <c r="F45" s="9">
        <f>8%*F44</f>
        <v>3.3360000000000003E-4</v>
      </c>
      <c r="G45" s="10">
        <f>F45*E6</f>
        <v>0.83223625680000002</v>
      </c>
    </row>
    <row r="46" spans="1:7" ht="15.75" customHeight="1" thickBot="1">
      <c r="A46" s="8" t="s">
        <v>6</v>
      </c>
      <c r="B46" s="275" t="s">
        <v>48</v>
      </c>
      <c r="C46" s="276"/>
      <c r="D46" s="276"/>
      <c r="E46" s="277"/>
      <c r="F46" s="22">
        <v>1.4999999999999999E-4</v>
      </c>
      <c r="G46" s="10">
        <f>F46*E6</f>
        <v>0.37420694999999993</v>
      </c>
    </row>
    <row r="47" spans="1:7" ht="15.75" customHeight="1" thickBot="1">
      <c r="A47" s="8" t="s">
        <v>7</v>
      </c>
      <c r="B47" s="275" t="s">
        <v>49</v>
      </c>
      <c r="C47" s="276"/>
      <c r="D47" s="276"/>
      <c r="E47" s="277"/>
      <c r="F47" s="9">
        <v>1.9439999999999999E-2</v>
      </c>
      <c r="G47" s="10">
        <f>PRODUCT(E6,F47)</f>
        <v>48.497220719999994</v>
      </c>
    </row>
    <row r="48" spans="1:7" ht="15.75" thickBot="1">
      <c r="A48" s="8" t="s">
        <v>8</v>
      </c>
      <c r="B48" s="275" t="s">
        <v>50</v>
      </c>
      <c r="C48" s="276"/>
      <c r="D48" s="276"/>
      <c r="E48" s="277"/>
      <c r="F48" s="23">
        <f>F32*F47</f>
        <v>7.153920000000002E-3</v>
      </c>
      <c r="G48" s="10">
        <f>F48*E6</f>
        <v>17.846977224960003</v>
      </c>
    </row>
    <row r="49" spans="1:7" ht="15.75" thickBot="1">
      <c r="A49" s="8" t="s">
        <v>9</v>
      </c>
      <c r="B49" s="275" t="s">
        <v>51</v>
      </c>
      <c r="C49" s="276"/>
      <c r="D49" s="276"/>
      <c r="E49" s="277"/>
      <c r="F49" s="24">
        <v>1E-4</v>
      </c>
      <c r="G49" s="10">
        <f>E6*F49</f>
        <v>0.24947129999999998</v>
      </c>
    </row>
    <row r="50" spans="1:7" ht="15.75" customHeight="1" thickBot="1">
      <c r="A50" s="8" t="s">
        <v>10</v>
      </c>
      <c r="B50" s="275" t="s">
        <v>52</v>
      </c>
      <c r="C50" s="276"/>
      <c r="D50" s="276"/>
      <c r="E50" s="277"/>
      <c r="F50" s="9">
        <v>4.3636000000000001E-2</v>
      </c>
      <c r="G50" s="10">
        <f>PRODUCT(E6,F50)</f>
        <v>108.859296468</v>
      </c>
    </row>
    <row r="51" spans="1:7" ht="15.75" thickBot="1">
      <c r="A51" s="300" t="s">
        <v>36</v>
      </c>
      <c r="B51" s="301"/>
      <c r="C51" s="301"/>
      <c r="D51" s="301"/>
      <c r="E51" s="302"/>
      <c r="F51" s="25">
        <f>SUM(F44:F50)</f>
        <v>7.4983519999999998E-2</v>
      </c>
      <c r="G51" s="26">
        <f>SUM(G44:G50)</f>
        <v>187.06236212976</v>
      </c>
    </row>
    <row r="52" spans="1:7" ht="15.75" thickBot="1">
      <c r="A52" s="312" t="s">
        <v>53</v>
      </c>
      <c r="B52" s="313"/>
      <c r="C52" s="313"/>
      <c r="D52" s="313"/>
      <c r="E52" s="314"/>
      <c r="F52" s="7" t="s">
        <v>26</v>
      </c>
      <c r="G52" s="2" t="s">
        <v>15</v>
      </c>
    </row>
    <row r="53" spans="1:7" ht="15.75" customHeight="1" thickBot="1">
      <c r="A53" s="8" t="s">
        <v>3</v>
      </c>
      <c r="B53" s="275" t="s">
        <v>54</v>
      </c>
      <c r="C53" s="276"/>
      <c r="D53" s="276"/>
      <c r="E53" s="277"/>
      <c r="F53" s="9">
        <v>9.0899999999999995E-2</v>
      </c>
      <c r="G53" s="10">
        <f>PRODUCT(E6,F53)</f>
        <v>226.76941169999995</v>
      </c>
    </row>
    <row r="54" spans="1:7" ht="15.75" customHeight="1" thickBot="1">
      <c r="A54" s="8" t="s">
        <v>5</v>
      </c>
      <c r="B54" s="275" t="s">
        <v>55</v>
      </c>
      <c r="C54" s="276"/>
      <c r="D54" s="276"/>
      <c r="E54" s="277"/>
      <c r="F54" s="9">
        <v>1.66E-2</v>
      </c>
      <c r="G54" s="10">
        <f>PRODUCT(E6,F54)</f>
        <v>41.412235799999998</v>
      </c>
    </row>
    <row r="55" spans="1:7" ht="15.75" customHeight="1" thickBot="1">
      <c r="A55" s="8" t="s">
        <v>6</v>
      </c>
      <c r="B55" s="275" t="s">
        <v>56</v>
      </c>
      <c r="C55" s="276"/>
      <c r="D55" s="276"/>
      <c r="E55" s="277"/>
      <c r="F55" s="9">
        <v>2.0000000000000001E-4</v>
      </c>
      <c r="G55" s="10">
        <f>PRODUCT(E6,F55)</f>
        <v>0.49894259999999996</v>
      </c>
    </row>
    <row r="56" spans="1:7" ht="15.75" customHeight="1" thickBot="1">
      <c r="A56" s="8" t="s">
        <v>7</v>
      </c>
      <c r="B56" s="275" t="s">
        <v>57</v>
      </c>
      <c r="C56" s="276"/>
      <c r="D56" s="276"/>
      <c r="E56" s="277"/>
      <c r="F56" s="9">
        <v>8.2000000000000007E-3</v>
      </c>
      <c r="G56" s="10">
        <f>PRODUCT(E6,F56)</f>
        <v>20.456646599999999</v>
      </c>
    </row>
    <row r="57" spans="1:7" ht="15.75" customHeight="1" thickBot="1">
      <c r="A57" s="8" t="s">
        <v>8</v>
      </c>
      <c r="B57" s="275" t="s">
        <v>58</v>
      </c>
      <c r="C57" s="276"/>
      <c r="D57" s="276"/>
      <c r="E57" s="277"/>
      <c r="F57" s="9">
        <v>2.9999999999999997E-4</v>
      </c>
      <c r="G57" s="10">
        <f>PRODUCT(E6,F57)</f>
        <v>0.74841389999999985</v>
      </c>
    </row>
    <row r="58" spans="1:7" ht="15.75" customHeight="1" thickBot="1">
      <c r="A58" s="8" t="s">
        <v>9</v>
      </c>
      <c r="B58" s="275" t="s">
        <v>59</v>
      </c>
      <c r="C58" s="276"/>
      <c r="D58" s="276"/>
      <c r="E58" s="277"/>
      <c r="F58" s="9">
        <v>0</v>
      </c>
      <c r="G58" s="10">
        <v>0</v>
      </c>
    </row>
    <row r="59" spans="1:7" ht="15.75" thickBot="1">
      <c r="A59" s="306" t="s">
        <v>40</v>
      </c>
      <c r="B59" s="315"/>
      <c r="C59" s="315"/>
      <c r="D59" s="315"/>
      <c r="E59" s="316"/>
      <c r="F59" s="9">
        <f>SUM(F53:F58)</f>
        <v>0.1162</v>
      </c>
      <c r="G59" s="10">
        <f>SUM(G53:G58)</f>
        <v>289.88565059999996</v>
      </c>
    </row>
    <row r="60" spans="1:7" ht="15.75" thickBot="1">
      <c r="A60" s="27" t="s">
        <v>10</v>
      </c>
      <c r="B60" s="275" t="s">
        <v>60</v>
      </c>
      <c r="C60" s="276"/>
      <c r="D60" s="276"/>
      <c r="E60" s="277"/>
      <c r="F60" s="23">
        <f>F59*F32</f>
        <v>4.2761600000000011E-2</v>
      </c>
      <c r="G60" s="10">
        <f>F60*E6</f>
        <v>106.67791942080001</v>
      </c>
    </row>
    <row r="61" spans="1:7" ht="15.75" thickBot="1">
      <c r="A61" s="300" t="s">
        <v>36</v>
      </c>
      <c r="B61" s="301"/>
      <c r="C61" s="301"/>
      <c r="D61" s="301"/>
      <c r="E61" s="302"/>
      <c r="F61" s="18">
        <f>SUM(F59:F60)</f>
        <v>0.15896160000000001</v>
      </c>
      <c r="G61" s="19">
        <f>SUM(G59,G60)</f>
        <v>396.56357002079994</v>
      </c>
    </row>
    <row r="62" spans="1:7" ht="15.75" thickBot="1">
      <c r="A62" s="260" t="s">
        <v>61</v>
      </c>
      <c r="B62" s="261"/>
      <c r="C62" s="261"/>
      <c r="D62" s="261"/>
      <c r="E62" s="261"/>
      <c r="F62" s="261"/>
      <c r="G62" s="262"/>
    </row>
    <row r="63" spans="1:7" ht="15.75" customHeight="1" thickBot="1">
      <c r="A63" s="317" t="s">
        <v>62</v>
      </c>
      <c r="B63" s="318"/>
      <c r="C63" s="318"/>
      <c r="D63" s="318"/>
      <c r="E63" s="319"/>
      <c r="F63" s="8" t="s">
        <v>26</v>
      </c>
      <c r="G63" s="2" t="s">
        <v>15</v>
      </c>
    </row>
    <row r="64" spans="1:7" ht="15.75" customHeight="1" thickBot="1">
      <c r="A64" s="3" t="s">
        <v>63</v>
      </c>
      <c r="B64" s="275" t="s">
        <v>64</v>
      </c>
      <c r="C64" s="276"/>
      <c r="D64" s="276"/>
      <c r="E64" s="277"/>
      <c r="F64" s="28">
        <f>F32</f>
        <v>0.3680000000000001</v>
      </c>
      <c r="G64" s="10">
        <f>G32</f>
        <v>918.05438400000003</v>
      </c>
    </row>
    <row r="65" spans="1:11" ht="15.75" customHeight="1" thickBot="1">
      <c r="A65" s="3" t="s">
        <v>65</v>
      </c>
      <c r="B65" s="275" t="s">
        <v>66</v>
      </c>
      <c r="C65" s="276"/>
      <c r="D65" s="276"/>
      <c r="E65" s="277"/>
      <c r="F65" s="28">
        <f>F38</f>
        <v>0.16580160000000002</v>
      </c>
      <c r="G65" s="10">
        <f>G38</f>
        <v>413.62740694079997</v>
      </c>
    </row>
    <row r="66" spans="1:11" ht="15.75" customHeight="1" thickBot="1">
      <c r="A66" s="3" t="s">
        <v>67</v>
      </c>
      <c r="B66" s="275" t="s">
        <v>43</v>
      </c>
      <c r="C66" s="276"/>
      <c r="D66" s="276"/>
      <c r="E66" s="277"/>
      <c r="F66" s="28">
        <f>F42</f>
        <v>4.104E-4</v>
      </c>
      <c r="G66" s="10">
        <f>G42</f>
        <v>1.0238302151999998</v>
      </c>
    </row>
    <row r="67" spans="1:11" ht="15.75" customHeight="1" thickBot="1">
      <c r="A67" s="3" t="s">
        <v>68</v>
      </c>
      <c r="B67" s="275" t="s">
        <v>69</v>
      </c>
      <c r="C67" s="276"/>
      <c r="D67" s="276"/>
      <c r="E67" s="277"/>
      <c r="F67" s="28">
        <f>F51</f>
        <v>7.4983519999999998E-2</v>
      </c>
      <c r="G67" s="10">
        <f>(G51)</f>
        <v>187.06236212976</v>
      </c>
    </row>
    <row r="68" spans="1:11" ht="15.75" customHeight="1" thickBot="1">
      <c r="A68" s="3" t="s">
        <v>70</v>
      </c>
      <c r="B68" s="275" t="s">
        <v>71</v>
      </c>
      <c r="C68" s="276"/>
      <c r="D68" s="276"/>
      <c r="E68" s="277"/>
      <c r="F68" s="28">
        <f>F61</f>
        <v>0.15896160000000001</v>
      </c>
      <c r="G68" s="10">
        <f>G61</f>
        <v>396.56357002079994</v>
      </c>
    </row>
    <row r="69" spans="1:11" ht="15.75" customHeight="1" thickBot="1">
      <c r="A69" s="3" t="s">
        <v>72</v>
      </c>
      <c r="B69" s="275" t="s">
        <v>73</v>
      </c>
      <c r="C69" s="276"/>
      <c r="D69" s="276"/>
      <c r="E69" s="277"/>
      <c r="F69" s="28">
        <v>0</v>
      </c>
      <c r="G69" s="10">
        <v>0</v>
      </c>
    </row>
    <row r="70" spans="1:11" ht="15.75" thickBot="1">
      <c r="A70" s="281" t="s">
        <v>74</v>
      </c>
      <c r="B70" s="282"/>
      <c r="C70" s="282"/>
      <c r="D70" s="282"/>
      <c r="E70" s="283"/>
      <c r="F70" s="29">
        <f>SUM(F64:F69)</f>
        <v>0.76815712000000014</v>
      </c>
      <c r="G70" s="5">
        <f>SUM(G64:G69)</f>
        <v>1916.33155330656</v>
      </c>
    </row>
    <row r="71" spans="1:11" ht="15.75" thickBot="1">
      <c r="A71" s="320" t="s">
        <v>75</v>
      </c>
      <c r="B71" s="321"/>
      <c r="C71" s="321"/>
      <c r="D71" s="321"/>
      <c r="E71" s="321"/>
      <c r="F71" s="322"/>
      <c r="G71" s="30">
        <f>SUM(E6,G15,G21,G70)</f>
        <v>5193.6498081045393</v>
      </c>
    </row>
    <row r="72" spans="1:11" ht="15.75" thickBot="1">
      <c r="A72" s="260" t="s">
        <v>76</v>
      </c>
      <c r="B72" s="261"/>
      <c r="C72" s="261"/>
      <c r="D72" s="261"/>
      <c r="E72" s="261"/>
      <c r="F72" s="261"/>
      <c r="G72" s="262"/>
    </row>
    <row r="73" spans="1:11" ht="15.75" customHeight="1" thickBot="1">
      <c r="A73" s="323" t="s">
        <v>77</v>
      </c>
      <c r="B73" s="324"/>
      <c r="C73" s="324"/>
      <c r="D73" s="324"/>
      <c r="E73" s="325"/>
      <c r="F73" s="31" t="s">
        <v>26</v>
      </c>
      <c r="G73" s="2" t="s">
        <v>15</v>
      </c>
      <c r="K73" s="32"/>
    </row>
    <row r="74" spans="1:11" ht="15.75" customHeight="1" thickBot="1">
      <c r="A74" s="8" t="s">
        <v>3</v>
      </c>
      <c r="B74" s="275" t="s">
        <v>78</v>
      </c>
      <c r="C74" s="276"/>
      <c r="D74" s="276"/>
      <c r="E74" s="277"/>
      <c r="F74" s="33">
        <v>0.05</v>
      </c>
      <c r="G74" s="10">
        <f>PRODUCT(G71,F74)</f>
        <v>259.68249040522699</v>
      </c>
    </row>
    <row r="75" spans="1:11" ht="15.75" thickBot="1">
      <c r="A75" s="8" t="s">
        <v>5</v>
      </c>
      <c r="B75" s="275" t="s">
        <v>79</v>
      </c>
      <c r="C75" s="276"/>
      <c r="D75" s="276"/>
      <c r="E75" s="277"/>
      <c r="F75" s="33">
        <v>6.7900000000000002E-2</v>
      </c>
      <c r="G75" s="10">
        <f>F75*(G71+G74)</f>
        <v>370.28126306881319</v>
      </c>
    </row>
    <row r="76" spans="1:11" ht="15.75" thickBot="1">
      <c r="A76" s="8" t="s">
        <v>6</v>
      </c>
      <c r="B76" s="275" t="s">
        <v>80</v>
      </c>
      <c r="C76" s="276"/>
      <c r="D76" s="276"/>
      <c r="E76" s="276"/>
      <c r="F76" s="277"/>
      <c r="G76" s="10">
        <f>SUM(G74,G75,G71)</f>
        <v>5823.6135615785797</v>
      </c>
    </row>
    <row r="77" spans="1:11" ht="15.75" customHeight="1" thickBot="1">
      <c r="A77" s="34" t="s">
        <v>7</v>
      </c>
      <c r="B77" s="275" t="s">
        <v>81</v>
      </c>
      <c r="C77" s="276"/>
      <c r="D77" s="276"/>
      <c r="E77" s="277"/>
      <c r="F77" s="35">
        <f>1-F82</f>
        <v>0.85749999999999993</v>
      </c>
      <c r="G77" s="33"/>
    </row>
    <row r="78" spans="1:11" ht="15.75" customHeight="1" thickBot="1">
      <c r="A78" s="34" t="s">
        <v>8</v>
      </c>
      <c r="B78" s="275" t="s">
        <v>82</v>
      </c>
      <c r="C78" s="276"/>
      <c r="D78" s="276"/>
      <c r="E78" s="276"/>
      <c r="F78" s="277"/>
      <c r="G78" s="36">
        <f>G76/F77</f>
        <v>6791.3860776426591</v>
      </c>
    </row>
    <row r="79" spans="1:11" ht="15.75" thickBot="1">
      <c r="A79" s="37"/>
      <c r="B79" s="290" t="s">
        <v>83</v>
      </c>
      <c r="C79" s="291"/>
      <c r="D79" s="291"/>
      <c r="E79" s="292"/>
      <c r="F79" s="38">
        <v>1.6500000000000001E-2</v>
      </c>
      <c r="G79" s="39">
        <f>G78*F79</f>
        <v>112.05787028110387</v>
      </c>
    </row>
    <row r="80" spans="1:11" ht="15.75" customHeight="1" thickBot="1">
      <c r="A80" s="40"/>
      <c r="B80" s="275" t="s">
        <v>84</v>
      </c>
      <c r="C80" s="276"/>
      <c r="D80" s="276"/>
      <c r="E80" s="277"/>
      <c r="F80" s="38">
        <v>7.5999999999999998E-2</v>
      </c>
      <c r="G80" s="41">
        <f>G78*F80</f>
        <v>516.14534190084203</v>
      </c>
    </row>
    <row r="81" spans="1:7" ht="15.75" thickBot="1">
      <c r="A81" s="42"/>
      <c r="B81" s="275" t="s">
        <v>85</v>
      </c>
      <c r="C81" s="276"/>
      <c r="D81" s="276"/>
      <c r="E81" s="277"/>
      <c r="F81" s="38">
        <v>0.05</v>
      </c>
      <c r="G81" s="41">
        <f>G78*F81</f>
        <v>339.569303882133</v>
      </c>
    </row>
    <row r="82" spans="1:7" ht="15.75" thickBot="1">
      <c r="A82" s="281" t="s">
        <v>86</v>
      </c>
      <c r="B82" s="282"/>
      <c r="C82" s="282"/>
      <c r="D82" s="282"/>
      <c r="E82" s="283"/>
      <c r="F82" s="43">
        <f>SUM(F79:F81)</f>
        <v>0.14250000000000002</v>
      </c>
      <c r="G82" s="44">
        <f>G79+G80+G81</f>
        <v>967.7725160640789</v>
      </c>
    </row>
    <row r="83" spans="1:7" ht="15.75" thickBot="1">
      <c r="A83" s="281" t="s">
        <v>87</v>
      </c>
      <c r="B83" s="282"/>
      <c r="C83" s="282"/>
      <c r="D83" s="282"/>
      <c r="E83" s="282"/>
      <c r="F83" s="283"/>
      <c r="G83" s="19">
        <f>SUM(G74:G75,G82)</f>
        <v>1597.7362695381191</v>
      </c>
    </row>
    <row r="84" spans="1:7" ht="15.75" thickBot="1">
      <c r="A84" s="326" t="s">
        <v>239</v>
      </c>
      <c r="B84" s="327"/>
      <c r="C84" s="327"/>
      <c r="D84" s="327"/>
      <c r="E84" s="327"/>
      <c r="F84" s="327"/>
      <c r="G84" s="328"/>
    </row>
    <row r="85" spans="1:7" ht="15.75" thickBot="1">
      <c r="A85" s="329" t="s">
        <v>88</v>
      </c>
      <c r="B85" s="330"/>
      <c r="C85" s="330"/>
      <c r="D85" s="330"/>
      <c r="E85" s="330"/>
      <c r="F85" s="331"/>
      <c r="G85" s="45" t="s">
        <v>89</v>
      </c>
    </row>
    <row r="86" spans="1:7" ht="15.75" thickBot="1">
      <c r="A86" s="306" t="s">
        <v>90</v>
      </c>
      <c r="B86" s="315"/>
      <c r="C86" s="315"/>
      <c r="D86" s="315"/>
      <c r="E86" s="315"/>
      <c r="F86" s="316"/>
      <c r="G86" s="10">
        <f>E6</f>
        <v>2494.7129999999997</v>
      </c>
    </row>
    <row r="87" spans="1:7" ht="15.75" thickBot="1">
      <c r="A87" s="306" t="s">
        <v>91</v>
      </c>
      <c r="B87" s="315"/>
      <c r="C87" s="315"/>
      <c r="D87" s="315"/>
      <c r="E87" s="315"/>
      <c r="F87" s="316"/>
      <c r="G87" s="10">
        <f>G15</f>
        <v>549.93340000000001</v>
      </c>
    </row>
    <row r="88" spans="1:7" ht="15.75" thickBot="1">
      <c r="A88" s="306" t="s">
        <v>92</v>
      </c>
      <c r="B88" s="315"/>
      <c r="C88" s="315"/>
      <c r="D88" s="315"/>
      <c r="E88" s="315"/>
      <c r="F88" s="316"/>
      <c r="G88" s="10">
        <f>G21</f>
        <v>232.67185479797976</v>
      </c>
    </row>
    <row r="89" spans="1:7" ht="15.75" thickBot="1">
      <c r="A89" s="306" t="s">
        <v>93</v>
      </c>
      <c r="B89" s="315"/>
      <c r="C89" s="315"/>
      <c r="D89" s="315"/>
      <c r="E89" s="315"/>
      <c r="F89" s="316"/>
      <c r="G89" s="10">
        <f>G70</f>
        <v>1916.33155330656</v>
      </c>
    </row>
    <row r="90" spans="1:7" ht="15.75" thickBot="1">
      <c r="A90" s="306" t="s">
        <v>94</v>
      </c>
      <c r="B90" s="315"/>
      <c r="C90" s="315"/>
      <c r="D90" s="315"/>
      <c r="E90" s="315"/>
      <c r="F90" s="316"/>
      <c r="G90" s="10">
        <f>G86+G87+G88+G89</f>
        <v>5193.6498081045393</v>
      </c>
    </row>
    <row r="91" spans="1:7" ht="15.75" thickBot="1">
      <c r="A91" s="306" t="s">
        <v>95</v>
      </c>
      <c r="B91" s="315"/>
      <c r="C91" s="315"/>
      <c r="D91" s="315"/>
      <c r="E91" s="315"/>
      <c r="F91" s="316"/>
      <c r="G91" s="10">
        <f>G83</f>
        <v>1597.7362695381191</v>
      </c>
    </row>
    <row r="92" spans="1:7" ht="16.5" thickBot="1">
      <c r="A92" s="266" t="s">
        <v>96</v>
      </c>
      <c r="B92" s="267"/>
      <c r="C92" s="267"/>
      <c r="D92" s="267"/>
      <c r="E92" s="267"/>
      <c r="F92" s="268"/>
      <c r="G92" s="46">
        <f>G90+G91</f>
        <v>6791.3860776426582</v>
      </c>
    </row>
  </sheetData>
  <mergeCells count="96">
    <mergeCell ref="A1:G1"/>
    <mergeCell ref="A2:G2"/>
    <mergeCell ref="A3:D3"/>
    <mergeCell ref="E3:G3"/>
    <mergeCell ref="B4:D4"/>
    <mergeCell ref="E4:G4"/>
    <mergeCell ref="B10:F10"/>
    <mergeCell ref="B5:D5"/>
    <mergeCell ref="E5:G5"/>
    <mergeCell ref="A6:D6"/>
    <mergeCell ref="E6:G6"/>
    <mergeCell ref="A7:G7"/>
    <mergeCell ref="A8:F8"/>
    <mergeCell ref="B9:F9"/>
    <mergeCell ref="A22:G22"/>
    <mergeCell ref="B11:F11"/>
    <mergeCell ref="B12:F12"/>
    <mergeCell ref="B13:F13"/>
    <mergeCell ref="B14:F14"/>
    <mergeCell ref="A15:F15"/>
    <mergeCell ref="A16:G16"/>
    <mergeCell ref="A17:F17"/>
    <mergeCell ref="B18:F18"/>
    <mergeCell ref="B19:F19"/>
    <mergeCell ref="B20:F20"/>
    <mergeCell ref="A21:F21"/>
    <mergeCell ref="B34:E34"/>
    <mergeCell ref="A23:E23"/>
    <mergeCell ref="B24:E24"/>
    <mergeCell ref="B25:E25"/>
    <mergeCell ref="B26:E26"/>
    <mergeCell ref="B27:E27"/>
    <mergeCell ref="B28:E28"/>
    <mergeCell ref="B29:E29"/>
    <mergeCell ref="B30:E30"/>
    <mergeCell ref="B31:E31"/>
    <mergeCell ref="A32:E32"/>
    <mergeCell ref="A33:E33"/>
    <mergeCell ref="B46:E46"/>
    <mergeCell ref="B35:E35"/>
    <mergeCell ref="A36:E36"/>
    <mergeCell ref="B37:E37"/>
    <mergeCell ref="A38:E38"/>
    <mergeCell ref="A39:E39"/>
    <mergeCell ref="B40:E40"/>
    <mergeCell ref="B41:E41"/>
    <mergeCell ref="A42:E42"/>
    <mergeCell ref="A43:E43"/>
    <mergeCell ref="B44:E44"/>
    <mergeCell ref="B45:E45"/>
    <mergeCell ref="B58:E58"/>
    <mergeCell ref="B47:E47"/>
    <mergeCell ref="B48:E48"/>
    <mergeCell ref="B49:E49"/>
    <mergeCell ref="B50:E50"/>
    <mergeCell ref="A51:E51"/>
    <mergeCell ref="A52:E52"/>
    <mergeCell ref="B53:E53"/>
    <mergeCell ref="B54:E54"/>
    <mergeCell ref="B55:E55"/>
    <mergeCell ref="B56:E56"/>
    <mergeCell ref="B57:E57"/>
    <mergeCell ref="A70:E70"/>
    <mergeCell ref="A59:E59"/>
    <mergeCell ref="B60:E60"/>
    <mergeCell ref="A61:E61"/>
    <mergeCell ref="A62:G62"/>
    <mergeCell ref="A63:E63"/>
    <mergeCell ref="B64:E64"/>
    <mergeCell ref="B65:E65"/>
    <mergeCell ref="B66:E66"/>
    <mergeCell ref="B67:E67"/>
    <mergeCell ref="B68:E68"/>
    <mergeCell ref="B69:E69"/>
    <mergeCell ref="A82:E82"/>
    <mergeCell ref="A71:F71"/>
    <mergeCell ref="A72:G72"/>
    <mergeCell ref="A73:E73"/>
    <mergeCell ref="B74:E74"/>
    <mergeCell ref="B75:E75"/>
    <mergeCell ref="B76:F76"/>
    <mergeCell ref="B77:E77"/>
    <mergeCell ref="B78:F78"/>
    <mergeCell ref="B79:E79"/>
    <mergeCell ref="B80:E80"/>
    <mergeCell ref="B81:E81"/>
    <mergeCell ref="A89:F89"/>
    <mergeCell ref="A90:F90"/>
    <mergeCell ref="A91:F91"/>
    <mergeCell ref="A92:F92"/>
    <mergeCell ref="A83:F83"/>
    <mergeCell ref="A84:G84"/>
    <mergeCell ref="A85:F85"/>
    <mergeCell ref="A86:F86"/>
    <mergeCell ref="A87:F87"/>
    <mergeCell ref="A88:F8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workbookViewId="0">
      <selection activeCell="K10" sqref="K10"/>
    </sheetView>
  </sheetViews>
  <sheetFormatPr defaultRowHeight="15"/>
  <cols>
    <col min="7" max="7" width="16" customWidth="1"/>
    <col min="11" max="11" width="10.7109375" bestFit="1" customWidth="1"/>
    <col min="263" max="263" width="16" customWidth="1"/>
    <col min="267" max="267" width="10.7109375" bestFit="1" customWidth="1"/>
    <col min="519" max="519" width="16" customWidth="1"/>
    <col min="523" max="523" width="10.7109375" bestFit="1" customWidth="1"/>
    <col min="775" max="775" width="16" customWidth="1"/>
    <col min="779" max="779" width="10.7109375" bestFit="1" customWidth="1"/>
    <col min="1031" max="1031" width="16" customWidth="1"/>
    <col min="1035" max="1035" width="10.7109375" bestFit="1" customWidth="1"/>
    <col min="1287" max="1287" width="16" customWidth="1"/>
    <col min="1291" max="1291" width="10.7109375" bestFit="1" customWidth="1"/>
    <col min="1543" max="1543" width="16" customWidth="1"/>
    <col min="1547" max="1547" width="10.7109375" bestFit="1" customWidth="1"/>
    <col min="1799" max="1799" width="16" customWidth="1"/>
    <col min="1803" max="1803" width="10.7109375" bestFit="1" customWidth="1"/>
    <col min="2055" max="2055" width="16" customWidth="1"/>
    <col min="2059" max="2059" width="10.7109375" bestFit="1" customWidth="1"/>
    <col min="2311" max="2311" width="16" customWidth="1"/>
    <col min="2315" max="2315" width="10.7109375" bestFit="1" customWidth="1"/>
    <col min="2567" max="2567" width="16" customWidth="1"/>
    <col min="2571" max="2571" width="10.7109375" bestFit="1" customWidth="1"/>
    <col min="2823" max="2823" width="16" customWidth="1"/>
    <col min="2827" max="2827" width="10.7109375" bestFit="1" customWidth="1"/>
    <col min="3079" max="3079" width="16" customWidth="1"/>
    <col min="3083" max="3083" width="10.7109375" bestFit="1" customWidth="1"/>
    <col min="3335" max="3335" width="16" customWidth="1"/>
    <col min="3339" max="3339" width="10.7109375" bestFit="1" customWidth="1"/>
    <col min="3591" max="3591" width="16" customWidth="1"/>
    <col min="3595" max="3595" width="10.7109375" bestFit="1" customWidth="1"/>
    <col min="3847" max="3847" width="16" customWidth="1"/>
    <col min="3851" max="3851" width="10.7109375" bestFit="1" customWidth="1"/>
    <col min="4103" max="4103" width="16" customWidth="1"/>
    <col min="4107" max="4107" width="10.7109375" bestFit="1" customWidth="1"/>
    <col min="4359" max="4359" width="16" customWidth="1"/>
    <col min="4363" max="4363" width="10.7109375" bestFit="1" customWidth="1"/>
    <col min="4615" max="4615" width="16" customWidth="1"/>
    <col min="4619" max="4619" width="10.7109375" bestFit="1" customWidth="1"/>
    <col min="4871" max="4871" width="16" customWidth="1"/>
    <col min="4875" max="4875" width="10.7109375" bestFit="1" customWidth="1"/>
    <col min="5127" max="5127" width="16" customWidth="1"/>
    <col min="5131" max="5131" width="10.7109375" bestFit="1" customWidth="1"/>
    <col min="5383" max="5383" width="16" customWidth="1"/>
    <col min="5387" max="5387" width="10.7109375" bestFit="1" customWidth="1"/>
    <col min="5639" max="5639" width="16" customWidth="1"/>
    <col min="5643" max="5643" width="10.7109375" bestFit="1" customWidth="1"/>
    <col min="5895" max="5895" width="16" customWidth="1"/>
    <col min="5899" max="5899" width="10.7109375" bestFit="1" customWidth="1"/>
    <col min="6151" max="6151" width="16" customWidth="1"/>
    <col min="6155" max="6155" width="10.7109375" bestFit="1" customWidth="1"/>
    <col min="6407" max="6407" width="16" customWidth="1"/>
    <col min="6411" max="6411" width="10.7109375" bestFit="1" customWidth="1"/>
    <col min="6663" max="6663" width="16" customWidth="1"/>
    <col min="6667" max="6667" width="10.7109375" bestFit="1" customWidth="1"/>
    <col min="6919" max="6919" width="16" customWidth="1"/>
    <col min="6923" max="6923" width="10.7109375" bestFit="1" customWidth="1"/>
    <col min="7175" max="7175" width="16" customWidth="1"/>
    <col min="7179" max="7179" width="10.7109375" bestFit="1" customWidth="1"/>
    <col min="7431" max="7431" width="16" customWidth="1"/>
    <col min="7435" max="7435" width="10.7109375" bestFit="1" customWidth="1"/>
    <col min="7687" max="7687" width="16" customWidth="1"/>
    <col min="7691" max="7691" width="10.7109375" bestFit="1" customWidth="1"/>
    <col min="7943" max="7943" width="16" customWidth="1"/>
    <col min="7947" max="7947" width="10.7109375" bestFit="1" customWidth="1"/>
    <col min="8199" max="8199" width="16" customWidth="1"/>
    <col min="8203" max="8203" width="10.7109375" bestFit="1" customWidth="1"/>
    <col min="8455" max="8455" width="16" customWidth="1"/>
    <col min="8459" max="8459" width="10.7109375" bestFit="1" customWidth="1"/>
    <col min="8711" max="8711" width="16" customWidth="1"/>
    <col min="8715" max="8715" width="10.7109375" bestFit="1" customWidth="1"/>
    <col min="8967" max="8967" width="16" customWidth="1"/>
    <col min="8971" max="8971" width="10.7109375" bestFit="1" customWidth="1"/>
    <col min="9223" max="9223" width="16" customWidth="1"/>
    <col min="9227" max="9227" width="10.7109375" bestFit="1" customWidth="1"/>
    <col min="9479" max="9479" width="16" customWidth="1"/>
    <col min="9483" max="9483" width="10.7109375" bestFit="1" customWidth="1"/>
    <col min="9735" max="9735" width="16" customWidth="1"/>
    <col min="9739" max="9739" width="10.7109375" bestFit="1" customWidth="1"/>
    <col min="9991" max="9991" width="16" customWidth="1"/>
    <col min="9995" max="9995" width="10.7109375" bestFit="1" customWidth="1"/>
    <col min="10247" max="10247" width="16" customWidth="1"/>
    <col min="10251" max="10251" width="10.7109375" bestFit="1" customWidth="1"/>
    <col min="10503" max="10503" width="16" customWidth="1"/>
    <col min="10507" max="10507" width="10.7109375" bestFit="1" customWidth="1"/>
    <col min="10759" max="10759" width="16" customWidth="1"/>
    <col min="10763" max="10763" width="10.7109375" bestFit="1" customWidth="1"/>
    <col min="11015" max="11015" width="16" customWidth="1"/>
    <col min="11019" max="11019" width="10.7109375" bestFit="1" customWidth="1"/>
    <col min="11271" max="11271" width="16" customWidth="1"/>
    <col min="11275" max="11275" width="10.7109375" bestFit="1" customWidth="1"/>
    <col min="11527" max="11527" width="16" customWidth="1"/>
    <col min="11531" max="11531" width="10.7109375" bestFit="1" customWidth="1"/>
    <col min="11783" max="11783" width="16" customWidth="1"/>
    <col min="11787" max="11787" width="10.7109375" bestFit="1" customWidth="1"/>
    <col min="12039" max="12039" width="16" customWidth="1"/>
    <col min="12043" max="12043" width="10.7109375" bestFit="1" customWidth="1"/>
    <col min="12295" max="12295" width="16" customWidth="1"/>
    <col min="12299" max="12299" width="10.7109375" bestFit="1" customWidth="1"/>
    <col min="12551" max="12551" width="16" customWidth="1"/>
    <col min="12555" max="12555" width="10.7109375" bestFit="1" customWidth="1"/>
    <col min="12807" max="12807" width="16" customWidth="1"/>
    <col min="12811" max="12811" width="10.7109375" bestFit="1" customWidth="1"/>
    <col min="13063" max="13063" width="16" customWidth="1"/>
    <col min="13067" max="13067" width="10.7109375" bestFit="1" customWidth="1"/>
    <col min="13319" max="13319" width="16" customWidth="1"/>
    <col min="13323" max="13323" width="10.7109375" bestFit="1" customWidth="1"/>
    <col min="13575" max="13575" width="16" customWidth="1"/>
    <col min="13579" max="13579" width="10.7109375" bestFit="1" customWidth="1"/>
    <col min="13831" max="13831" width="16" customWidth="1"/>
    <col min="13835" max="13835" width="10.7109375" bestFit="1" customWidth="1"/>
    <col min="14087" max="14087" width="16" customWidth="1"/>
    <col min="14091" max="14091" width="10.7109375" bestFit="1" customWidth="1"/>
    <col min="14343" max="14343" width="16" customWidth="1"/>
    <col min="14347" max="14347" width="10.7109375" bestFit="1" customWidth="1"/>
    <col min="14599" max="14599" width="16" customWidth="1"/>
    <col min="14603" max="14603" width="10.7109375" bestFit="1" customWidth="1"/>
    <col min="14855" max="14855" width="16" customWidth="1"/>
    <col min="14859" max="14859" width="10.7109375" bestFit="1" customWidth="1"/>
    <col min="15111" max="15111" width="16" customWidth="1"/>
    <col min="15115" max="15115" width="10.7109375" bestFit="1" customWidth="1"/>
    <col min="15367" max="15367" width="16" customWidth="1"/>
    <col min="15371" max="15371" width="10.7109375" bestFit="1" customWidth="1"/>
    <col min="15623" max="15623" width="16" customWidth="1"/>
    <col min="15627" max="15627" width="10.7109375" bestFit="1" customWidth="1"/>
    <col min="15879" max="15879" width="16" customWidth="1"/>
    <col min="15883" max="15883" width="10.7109375" bestFit="1" customWidth="1"/>
    <col min="16135" max="16135" width="16" customWidth="1"/>
    <col min="16139" max="16139" width="10.7109375" bestFit="1" customWidth="1"/>
  </cols>
  <sheetData>
    <row r="1" spans="1:15" ht="15.75" thickBot="1">
      <c r="A1" s="260" t="s">
        <v>0</v>
      </c>
      <c r="B1" s="261"/>
      <c r="C1" s="261"/>
      <c r="D1" s="261"/>
      <c r="E1" s="261"/>
      <c r="F1" s="261"/>
      <c r="G1" s="262"/>
    </row>
    <row r="2" spans="1:15" ht="15.75" thickBot="1">
      <c r="A2" s="263" t="s">
        <v>240</v>
      </c>
      <c r="B2" s="264"/>
      <c r="C2" s="264"/>
      <c r="D2" s="264"/>
      <c r="E2" s="264"/>
      <c r="F2" s="264"/>
      <c r="G2" s="265"/>
    </row>
    <row r="3" spans="1:15" ht="15.75" customHeight="1" thickBot="1">
      <c r="A3" s="263" t="s">
        <v>1</v>
      </c>
      <c r="B3" s="264"/>
      <c r="C3" s="264"/>
      <c r="D3" s="265"/>
      <c r="E3" s="266" t="s">
        <v>2</v>
      </c>
      <c r="F3" s="267"/>
      <c r="G3" s="268"/>
    </row>
    <row r="4" spans="1:15" ht="15.75" thickBot="1">
      <c r="A4" s="1" t="s">
        <v>3</v>
      </c>
      <c r="B4" s="269" t="s">
        <v>4</v>
      </c>
      <c r="C4" s="270"/>
      <c r="D4" s="271"/>
      <c r="E4" s="272">
        <v>1919.01</v>
      </c>
      <c r="F4" s="273"/>
      <c r="G4" s="274"/>
    </row>
    <row r="5" spans="1:15" ht="15.75" thickBot="1">
      <c r="A5" s="1" t="s">
        <v>5</v>
      </c>
      <c r="B5" s="269" t="s">
        <v>126</v>
      </c>
      <c r="C5" s="270"/>
      <c r="D5" s="271"/>
      <c r="E5" s="278">
        <f>E4*0.3</f>
        <v>575.70299999999997</v>
      </c>
      <c r="F5" s="279"/>
      <c r="G5" s="280"/>
    </row>
    <row r="6" spans="1:15" ht="15.75" thickBot="1">
      <c r="A6" s="1" t="s">
        <v>7</v>
      </c>
      <c r="B6" s="269" t="s">
        <v>130</v>
      </c>
      <c r="C6" s="270"/>
      <c r="D6" s="271"/>
      <c r="E6" s="272">
        <f>7/12*(E4+E5)*0.2</f>
        <v>291.04984999999999</v>
      </c>
      <c r="F6" s="273"/>
      <c r="G6" s="274"/>
    </row>
    <row r="7" spans="1:15" ht="15.75" thickBot="1">
      <c r="A7" s="1" t="s">
        <v>8</v>
      </c>
      <c r="B7" s="269" t="s">
        <v>110</v>
      </c>
      <c r="C7" s="270"/>
      <c r="D7" s="271"/>
      <c r="E7" s="272">
        <f>0.99*(E4+E5)/220*1.2</f>
        <v>13.471450199999998</v>
      </c>
      <c r="F7" s="273"/>
      <c r="G7" s="274"/>
    </row>
    <row r="8" spans="1:15" ht="15.75" thickBot="1">
      <c r="A8" s="281" t="s">
        <v>12</v>
      </c>
      <c r="B8" s="282"/>
      <c r="C8" s="282"/>
      <c r="D8" s="283"/>
      <c r="E8" s="284">
        <f>SUM(E4:G7)</f>
        <v>2799.2343001999998</v>
      </c>
      <c r="F8" s="285"/>
      <c r="G8" s="286"/>
    </row>
    <row r="9" spans="1:15" ht="15.75" thickBot="1">
      <c r="A9" s="260" t="s">
        <v>13</v>
      </c>
      <c r="B9" s="261"/>
      <c r="C9" s="261"/>
      <c r="D9" s="261"/>
      <c r="E9" s="261"/>
      <c r="F9" s="261"/>
      <c r="G9" s="262"/>
    </row>
    <row r="10" spans="1:15" ht="15.75" thickBot="1">
      <c r="A10" s="287" t="s">
        <v>14</v>
      </c>
      <c r="B10" s="288"/>
      <c r="C10" s="288"/>
      <c r="D10" s="288"/>
      <c r="E10" s="288"/>
      <c r="F10" s="289"/>
      <c r="G10" s="2" t="s">
        <v>15</v>
      </c>
    </row>
    <row r="11" spans="1:15" ht="15.75" thickBot="1">
      <c r="A11" s="3" t="s">
        <v>3</v>
      </c>
      <c r="B11" s="275" t="s">
        <v>16</v>
      </c>
      <c r="C11" s="276"/>
      <c r="D11" s="276"/>
      <c r="E11" s="276"/>
      <c r="F11" s="277"/>
      <c r="G11" s="4">
        <f>(4.7*2*15)-0.06*E4</f>
        <v>25.859400000000008</v>
      </c>
    </row>
    <row r="12" spans="1:15" ht="15.75" thickBot="1">
      <c r="A12" s="3" t="s">
        <v>5</v>
      </c>
      <c r="B12" s="275" t="s">
        <v>17</v>
      </c>
      <c r="C12" s="276"/>
      <c r="D12" s="276"/>
      <c r="E12" s="276"/>
      <c r="F12" s="277"/>
      <c r="G12" s="4">
        <f>'Memoria de calculo'!F34</f>
        <v>454.2</v>
      </c>
    </row>
    <row r="13" spans="1:15" ht="15.75" customHeight="1" thickBot="1">
      <c r="A13" s="3" t="s">
        <v>6</v>
      </c>
      <c r="B13" s="275" t="s">
        <v>156</v>
      </c>
      <c r="C13" s="276"/>
      <c r="D13" s="276"/>
      <c r="E13" s="276"/>
      <c r="F13" s="277"/>
      <c r="G13" s="4">
        <v>31.14</v>
      </c>
    </row>
    <row r="14" spans="1:15" ht="15.75" customHeight="1" thickBot="1">
      <c r="A14" s="3" t="s">
        <v>7</v>
      </c>
      <c r="B14" s="275" t="s">
        <v>217</v>
      </c>
      <c r="C14" s="276"/>
      <c r="D14" s="276"/>
      <c r="E14" s="276"/>
      <c r="F14" s="277"/>
      <c r="G14" s="4">
        <v>14.023999999999999</v>
      </c>
    </row>
    <row r="15" spans="1:15" ht="15.75" customHeight="1">
      <c r="A15" s="153" t="s">
        <v>8</v>
      </c>
      <c r="B15" s="290" t="s">
        <v>157</v>
      </c>
      <c r="C15" s="291"/>
      <c r="D15" s="291"/>
      <c r="E15" s="291"/>
      <c r="F15" s="292"/>
      <c r="G15" s="154">
        <v>2.35</v>
      </c>
      <c r="O15" s="32"/>
    </row>
    <row r="16" spans="1:15" ht="15.75" customHeight="1" thickBot="1">
      <c r="A16" s="155" t="s">
        <v>9</v>
      </c>
      <c r="B16" s="296" t="s">
        <v>218</v>
      </c>
      <c r="C16" s="296"/>
      <c r="D16" s="296"/>
      <c r="E16" s="296"/>
      <c r="F16" s="296"/>
      <c r="G16" s="156">
        <f>'Memoria de calculo'!E41</f>
        <v>22.36</v>
      </c>
      <c r="O16" s="32"/>
    </row>
    <row r="17" spans="1:13" ht="15.75" thickBot="1">
      <c r="A17" s="281" t="s">
        <v>18</v>
      </c>
      <c r="B17" s="282"/>
      <c r="C17" s="282"/>
      <c r="D17" s="282"/>
      <c r="E17" s="282"/>
      <c r="F17" s="283"/>
      <c r="G17" s="5">
        <f>SUM(G11:G16)</f>
        <v>549.93340000000001</v>
      </c>
    </row>
    <row r="18" spans="1:13" ht="15.75" thickBot="1">
      <c r="A18" s="260" t="s">
        <v>19</v>
      </c>
      <c r="B18" s="261"/>
      <c r="C18" s="261"/>
      <c r="D18" s="261"/>
      <c r="E18" s="261"/>
      <c r="F18" s="261"/>
      <c r="G18" s="262"/>
    </row>
    <row r="19" spans="1:13" ht="15.75" thickBot="1">
      <c r="A19" s="287" t="s">
        <v>20</v>
      </c>
      <c r="B19" s="288"/>
      <c r="C19" s="288"/>
      <c r="D19" s="288"/>
      <c r="E19" s="288"/>
      <c r="F19" s="289"/>
      <c r="G19" s="6" t="s">
        <v>15</v>
      </c>
    </row>
    <row r="20" spans="1:13" ht="15.75" thickBot="1">
      <c r="A20" s="3" t="s">
        <v>3</v>
      </c>
      <c r="B20" s="275" t="s">
        <v>21</v>
      </c>
      <c r="C20" s="276"/>
      <c r="D20" s="276"/>
      <c r="E20" s="276"/>
      <c r="F20" s="277"/>
      <c r="G20" s="4">
        <f>Uniforme!Z21</f>
        <v>182.2558333333333</v>
      </c>
    </row>
    <row r="21" spans="1:13" ht="15.75" thickBot="1">
      <c r="A21" s="3" t="s">
        <v>5</v>
      </c>
      <c r="B21" s="275" t="s">
        <v>22</v>
      </c>
      <c r="C21" s="276"/>
      <c r="D21" s="276"/>
      <c r="E21" s="276"/>
      <c r="F21" s="277"/>
      <c r="G21" s="4">
        <f>Equipamentos!K19</f>
        <v>50.416021464646462</v>
      </c>
    </row>
    <row r="22" spans="1:13" ht="15.75" thickBot="1">
      <c r="A22" s="3" t="s">
        <v>7</v>
      </c>
      <c r="B22" s="275" t="s">
        <v>11</v>
      </c>
      <c r="C22" s="276"/>
      <c r="D22" s="276"/>
      <c r="E22" s="276"/>
      <c r="F22" s="277"/>
      <c r="G22" s="4">
        <v>0</v>
      </c>
    </row>
    <row r="23" spans="1:13" ht="15.75" thickBot="1">
      <c r="A23" s="281" t="s">
        <v>23</v>
      </c>
      <c r="B23" s="282"/>
      <c r="C23" s="282"/>
      <c r="D23" s="282"/>
      <c r="E23" s="282"/>
      <c r="F23" s="283"/>
      <c r="G23" s="5">
        <f>SUM(G20:G22)</f>
        <v>232.67185479797976</v>
      </c>
    </row>
    <row r="24" spans="1:13" ht="15.75" thickBot="1">
      <c r="A24" s="260" t="s">
        <v>24</v>
      </c>
      <c r="B24" s="261"/>
      <c r="C24" s="261"/>
      <c r="D24" s="261"/>
      <c r="E24" s="261"/>
      <c r="F24" s="261"/>
      <c r="G24" s="262"/>
    </row>
    <row r="25" spans="1:13" ht="15.75" thickBot="1">
      <c r="A25" s="297" t="s">
        <v>25</v>
      </c>
      <c r="B25" s="298"/>
      <c r="C25" s="298"/>
      <c r="D25" s="298"/>
      <c r="E25" s="299"/>
      <c r="F25" s="7" t="s">
        <v>26</v>
      </c>
      <c r="G25" s="2" t="s">
        <v>15</v>
      </c>
    </row>
    <row r="26" spans="1:13" ht="15.75" thickBot="1">
      <c r="A26" s="8" t="s">
        <v>3</v>
      </c>
      <c r="B26" s="275" t="s">
        <v>27</v>
      </c>
      <c r="C26" s="276"/>
      <c r="D26" s="276"/>
      <c r="E26" s="277"/>
      <c r="F26" s="9">
        <v>0.2</v>
      </c>
      <c r="G26" s="10">
        <f>PRODUCT(E8,F26)</f>
        <v>559.84686004000002</v>
      </c>
    </row>
    <row r="27" spans="1:13" ht="15.75" customHeight="1" thickBot="1">
      <c r="A27" s="8" t="s">
        <v>5</v>
      </c>
      <c r="B27" s="275" t="s">
        <v>28</v>
      </c>
      <c r="C27" s="276"/>
      <c r="D27" s="276"/>
      <c r="E27" s="277"/>
      <c r="F27" s="9">
        <v>1.4999999999999999E-2</v>
      </c>
      <c r="G27" s="10">
        <f>PRODUCT(E8,F27)</f>
        <v>41.988514502999998</v>
      </c>
    </row>
    <row r="28" spans="1:13" ht="15.75" customHeight="1" thickBot="1">
      <c r="A28" s="8" t="s">
        <v>6</v>
      </c>
      <c r="B28" s="275" t="s">
        <v>29</v>
      </c>
      <c r="C28" s="276"/>
      <c r="D28" s="276"/>
      <c r="E28" s="277"/>
      <c r="F28" s="9">
        <v>0.01</v>
      </c>
      <c r="G28" s="10">
        <f>PRODUCT(E8,F28)</f>
        <v>27.992343001999998</v>
      </c>
    </row>
    <row r="29" spans="1:13" ht="15.75" thickBot="1">
      <c r="A29" s="8" t="s">
        <v>7</v>
      </c>
      <c r="B29" s="275" t="s">
        <v>30</v>
      </c>
      <c r="C29" s="276"/>
      <c r="D29" s="276"/>
      <c r="E29" s="277"/>
      <c r="F29" s="9">
        <v>2E-3</v>
      </c>
      <c r="G29" s="10">
        <f>PRODUCT(E8,F29)</f>
        <v>5.5984686003999995</v>
      </c>
    </row>
    <row r="30" spans="1:13" ht="15.75" customHeight="1" thickBot="1">
      <c r="A30" s="8" t="s">
        <v>8</v>
      </c>
      <c r="B30" s="275" t="s">
        <v>31</v>
      </c>
      <c r="C30" s="276"/>
      <c r="D30" s="276"/>
      <c r="E30" s="277"/>
      <c r="F30" s="9">
        <v>2.5000000000000001E-2</v>
      </c>
      <c r="G30" s="10">
        <f>PRODUCT(E8,F30)</f>
        <v>69.980857505000003</v>
      </c>
    </row>
    <row r="31" spans="1:13" ht="15.75" thickBot="1">
      <c r="A31" s="8" t="s">
        <v>9</v>
      </c>
      <c r="B31" s="275" t="s">
        <v>32</v>
      </c>
      <c r="C31" s="276"/>
      <c r="D31" s="276"/>
      <c r="E31" s="277"/>
      <c r="F31" s="9">
        <v>0.08</v>
      </c>
      <c r="G31" s="10">
        <f>PRODUCT(E8,F31)</f>
        <v>223.93874401599999</v>
      </c>
      <c r="M31" s="11"/>
    </row>
    <row r="32" spans="1:13" ht="15.75" customHeight="1" thickBot="1">
      <c r="A32" s="8" t="s">
        <v>10</v>
      </c>
      <c r="B32" s="275" t="s">
        <v>33</v>
      </c>
      <c r="C32" s="276"/>
      <c r="D32" s="276"/>
      <c r="E32" s="277"/>
      <c r="F32" s="9">
        <v>0.02</v>
      </c>
      <c r="G32" s="10">
        <f>PRODUCT(E8,F32)</f>
        <v>55.984686003999997</v>
      </c>
    </row>
    <row r="33" spans="1:7" ht="15.75" thickBot="1">
      <c r="A33" s="8" t="s">
        <v>34</v>
      </c>
      <c r="B33" s="275" t="s">
        <v>35</v>
      </c>
      <c r="C33" s="276"/>
      <c r="D33" s="276"/>
      <c r="E33" s="277"/>
      <c r="F33" s="9">
        <v>6.0000000000000001E-3</v>
      </c>
      <c r="G33" s="10">
        <f>PRODUCT(E8,F33)</f>
        <v>16.795405801199998</v>
      </c>
    </row>
    <row r="34" spans="1:7" ht="15.75" thickBot="1">
      <c r="A34" s="300" t="s">
        <v>36</v>
      </c>
      <c r="B34" s="301"/>
      <c r="C34" s="301"/>
      <c r="D34" s="301"/>
      <c r="E34" s="302"/>
      <c r="F34" s="12">
        <f>SUM(F26:F33)</f>
        <v>0.3580000000000001</v>
      </c>
      <c r="G34" s="5">
        <f>IF(SUM(G26:G33)=E8*F34,SUM(G26:G33),"ERRO")</f>
        <v>1002.1258794716</v>
      </c>
    </row>
    <row r="35" spans="1:7" ht="15.75" thickBot="1">
      <c r="A35" s="297" t="s">
        <v>37</v>
      </c>
      <c r="B35" s="298"/>
      <c r="C35" s="298"/>
      <c r="D35" s="298"/>
      <c r="E35" s="299"/>
      <c r="F35" s="13" t="s">
        <v>26</v>
      </c>
      <c r="G35" s="2" t="s">
        <v>15</v>
      </c>
    </row>
    <row r="36" spans="1:7" ht="15.75" thickBot="1">
      <c r="A36" s="8" t="s">
        <v>3</v>
      </c>
      <c r="B36" s="290" t="s">
        <v>38</v>
      </c>
      <c r="C36" s="291"/>
      <c r="D36" s="291"/>
      <c r="E36" s="292"/>
      <c r="F36" s="14">
        <v>9.0899999999999995E-2</v>
      </c>
      <c r="G36" s="15">
        <f>PRODUCT(E8,F36)</f>
        <v>254.45039788817996</v>
      </c>
    </row>
    <row r="37" spans="1:7" ht="15.75" thickBot="1">
      <c r="A37" s="16" t="s">
        <v>5</v>
      </c>
      <c r="B37" s="303" t="s">
        <v>39</v>
      </c>
      <c r="C37" s="304"/>
      <c r="D37" s="304"/>
      <c r="E37" s="305"/>
      <c r="F37" s="14">
        <v>3.0300000000000001E-2</v>
      </c>
      <c r="G37" s="15">
        <f>PRODUCT(E8,F37)</f>
        <v>84.816799296059997</v>
      </c>
    </row>
    <row r="38" spans="1:7" ht="15.75" thickBot="1">
      <c r="A38" s="306" t="s">
        <v>40</v>
      </c>
      <c r="B38" s="307"/>
      <c r="C38" s="307"/>
      <c r="D38" s="307"/>
      <c r="E38" s="308"/>
      <c r="F38" s="9">
        <f>SUM(F36:F37)</f>
        <v>0.1212</v>
      </c>
      <c r="G38" s="10">
        <f>SUM(G36:G37)</f>
        <v>339.26719718423999</v>
      </c>
    </row>
    <row r="39" spans="1:7" ht="15.75" thickBot="1">
      <c r="A39" s="8" t="s">
        <v>6</v>
      </c>
      <c r="B39" s="275" t="s">
        <v>41</v>
      </c>
      <c r="C39" s="276"/>
      <c r="D39" s="276"/>
      <c r="E39" s="277"/>
      <c r="F39" s="17">
        <f>F34*F38</f>
        <v>4.3389600000000014E-2</v>
      </c>
      <c r="G39" s="15">
        <f>F39*E8</f>
        <v>121.45765659195796</v>
      </c>
    </row>
    <row r="40" spans="1:7" ht="15.75" thickBot="1">
      <c r="A40" s="300" t="s">
        <v>36</v>
      </c>
      <c r="B40" s="301"/>
      <c r="C40" s="301"/>
      <c r="D40" s="301"/>
      <c r="E40" s="302"/>
      <c r="F40" s="18">
        <f>SUM(F38:F39)</f>
        <v>0.1645896</v>
      </c>
      <c r="G40" s="19">
        <f>SUM(G38:G39)</f>
        <v>460.72485377619796</v>
      </c>
    </row>
    <row r="41" spans="1:7" ht="15.75" thickBot="1">
      <c r="A41" s="297" t="s">
        <v>42</v>
      </c>
      <c r="B41" s="298"/>
      <c r="C41" s="298"/>
      <c r="D41" s="298"/>
      <c r="E41" s="299"/>
      <c r="F41" s="13" t="s">
        <v>26</v>
      </c>
      <c r="G41" s="2" t="s">
        <v>15</v>
      </c>
    </row>
    <row r="42" spans="1:7" ht="15.75" customHeight="1" thickBot="1">
      <c r="A42" s="8" t="s">
        <v>3</v>
      </c>
      <c r="B42" s="275" t="s">
        <v>43</v>
      </c>
      <c r="C42" s="276"/>
      <c r="D42" s="276"/>
      <c r="E42" s="277"/>
      <c r="F42" s="14">
        <v>2.9999999999999997E-4</v>
      </c>
      <c r="G42" s="15">
        <f>PRODUCT(E8,F42)</f>
        <v>0.83977029005999981</v>
      </c>
    </row>
    <row r="43" spans="1:7" ht="15.75" thickBot="1">
      <c r="A43" s="8" t="s">
        <v>5</v>
      </c>
      <c r="B43" s="275" t="s">
        <v>44</v>
      </c>
      <c r="C43" s="276"/>
      <c r="D43" s="276"/>
      <c r="E43" s="277"/>
      <c r="F43" s="20">
        <f>F34*F42</f>
        <v>1.0740000000000002E-4</v>
      </c>
      <c r="G43" s="15">
        <f>F43*E8</f>
        <v>0.30063776384148005</v>
      </c>
    </row>
    <row r="44" spans="1:7" ht="15.75" thickBot="1">
      <c r="A44" s="300" t="s">
        <v>36</v>
      </c>
      <c r="B44" s="301"/>
      <c r="C44" s="301"/>
      <c r="D44" s="301"/>
      <c r="E44" s="302"/>
      <c r="F44" s="21">
        <f>SUM(F42:F43)</f>
        <v>4.0739999999999998E-4</v>
      </c>
      <c r="G44" s="19">
        <f>SUM(G42,G43)</f>
        <v>1.1404080539014798</v>
      </c>
    </row>
    <row r="45" spans="1:7" ht="15.75" customHeight="1" thickBot="1">
      <c r="A45" s="309" t="s">
        <v>45</v>
      </c>
      <c r="B45" s="310"/>
      <c r="C45" s="310"/>
      <c r="D45" s="310"/>
      <c r="E45" s="311"/>
      <c r="F45" s="13" t="s">
        <v>26</v>
      </c>
      <c r="G45" s="2" t="s">
        <v>15</v>
      </c>
    </row>
    <row r="46" spans="1:7" ht="15.75" customHeight="1" thickBot="1">
      <c r="A46" s="8" t="s">
        <v>3</v>
      </c>
      <c r="B46" s="275" t="s">
        <v>46</v>
      </c>
      <c r="C46" s="276"/>
      <c r="D46" s="276"/>
      <c r="E46" s="277"/>
      <c r="F46" s="9">
        <v>4.1700000000000001E-3</v>
      </c>
      <c r="G46" s="10">
        <f>PRODUCT(E8,F46)</f>
        <v>11.672807031833999</v>
      </c>
    </row>
    <row r="47" spans="1:7" ht="15.75" thickBot="1">
      <c r="A47" s="8" t="s">
        <v>5</v>
      </c>
      <c r="B47" s="275" t="s">
        <v>47</v>
      </c>
      <c r="C47" s="276"/>
      <c r="D47" s="276"/>
      <c r="E47" s="277"/>
      <c r="F47" s="9">
        <f>8%*F46</f>
        <v>3.3360000000000003E-4</v>
      </c>
      <c r="G47" s="10">
        <f>F47*E8</f>
        <v>0.93382456254671997</v>
      </c>
    </row>
    <row r="48" spans="1:7" ht="15.75" customHeight="1" thickBot="1">
      <c r="A48" s="8" t="s">
        <v>6</v>
      </c>
      <c r="B48" s="275" t="s">
        <v>48</v>
      </c>
      <c r="C48" s="276"/>
      <c r="D48" s="276"/>
      <c r="E48" s="277"/>
      <c r="F48" s="22">
        <v>1.4999999999999999E-4</v>
      </c>
      <c r="G48" s="10">
        <f>F48*E8</f>
        <v>0.41988514502999991</v>
      </c>
    </row>
    <row r="49" spans="1:7" ht="15.75" customHeight="1" thickBot="1">
      <c r="A49" s="8" t="s">
        <v>7</v>
      </c>
      <c r="B49" s="275" t="s">
        <v>49</v>
      </c>
      <c r="C49" s="276"/>
      <c r="D49" s="276"/>
      <c r="E49" s="277"/>
      <c r="F49" s="9">
        <v>1.9439999999999999E-2</v>
      </c>
      <c r="G49" s="10">
        <f>PRODUCT(E8,F49)</f>
        <v>54.41711479588799</v>
      </c>
    </row>
    <row r="50" spans="1:7" ht="15.75" thickBot="1">
      <c r="A50" s="8" t="s">
        <v>8</v>
      </c>
      <c r="B50" s="275" t="s">
        <v>50</v>
      </c>
      <c r="C50" s="276"/>
      <c r="D50" s="276"/>
      <c r="E50" s="277"/>
      <c r="F50" s="23">
        <f>F34*F49</f>
        <v>6.9595200000000012E-3</v>
      </c>
      <c r="G50" s="10">
        <f>F50*E8</f>
        <v>19.481327096927906</v>
      </c>
    </row>
    <row r="51" spans="1:7" ht="15.75" thickBot="1">
      <c r="A51" s="8" t="s">
        <v>9</v>
      </c>
      <c r="B51" s="275" t="s">
        <v>51</v>
      </c>
      <c r="C51" s="276"/>
      <c r="D51" s="276"/>
      <c r="E51" s="277"/>
      <c r="F51" s="24">
        <v>1E-4</v>
      </c>
      <c r="G51" s="10">
        <f>E8*F51</f>
        <v>0.27992343001999997</v>
      </c>
    </row>
    <row r="52" spans="1:7" ht="15.75" customHeight="1" thickBot="1">
      <c r="A52" s="8" t="s">
        <v>10</v>
      </c>
      <c r="B52" s="275" t="s">
        <v>52</v>
      </c>
      <c r="C52" s="276"/>
      <c r="D52" s="276"/>
      <c r="E52" s="277"/>
      <c r="F52" s="9">
        <v>4.3636000000000001E-2</v>
      </c>
      <c r="G52" s="10">
        <f>PRODUCT(E8,F52)</f>
        <v>122.14738792352719</v>
      </c>
    </row>
    <row r="53" spans="1:7" ht="15.75" thickBot="1">
      <c r="A53" s="300" t="s">
        <v>36</v>
      </c>
      <c r="B53" s="301"/>
      <c r="C53" s="301"/>
      <c r="D53" s="301"/>
      <c r="E53" s="302"/>
      <c r="F53" s="25">
        <f>SUM(F46:F52)</f>
        <v>7.4789120000000001E-2</v>
      </c>
      <c r="G53" s="26">
        <f>SUM(G46:G52)</f>
        <v>209.3522699857738</v>
      </c>
    </row>
    <row r="54" spans="1:7" ht="15.75" thickBot="1">
      <c r="A54" s="312" t="s">
        <v>53</v>
      </c>
      <c r="B54" s="313"/>
      <c r="C54" s="313"/>
      <c r="D54" s="313"/>
      <c r="E54" s="314"/>
      <c r="F54" s="7" t="s">
        <v>26</v>
      </c>
      <c r="G54" s="2" t="s">
        <v>15</v>
      </c>
    </row>
    <row r="55" spans="1:7" ht="15.75" customHeight="1" thickBot="1">
      <c r="A55" s="8" t="s">
        <v>3</v>
      </c>
      <c r="B55" s="275" t="s">
        <v>54</v>
      </c>
      <c r="C55" s="276"/>
      <c r="D55" s="276"/>
      <c r="E55" s="277"/>
      <c r="F55" s="9">
        <v>9.0899999999999995E-2</v>
      </c>
      <c r="G55" s="10">
        <f>PRODUCT(E8,F55)</f>
        <v>254.45039788817996</v>
      </c>
    </row>
    <row r="56" spans="1:7" ht="15.75" customHeight="1" thickBot="1">
      <c r="A56" s="8" t="s">
        <v>5</v>
      </c>
      <c r="B56" s="275" t="s">
        <v>55</v>
      </c>
      <c r="C56" s="276"/>
      <c r="D56" s="276"/>
      <c r="E56" s="277"/>
      <c r="F56" s="9">
        <v>1.66E-2</v>
      </c>
      <c r="G56" s="10">
        <f>PRODUCT(E8,F56)</f>
        <v>46.467289383319994</v>
      </c>
    </row>
    <row r="57" spans="1:7" ht="15.75" customHeight="1" thickBot="1">
      <c r="A57" s="8" t="s">
        <v>6</v>
      </c>
      <c r="B57" s="275" t="s">
        <v>56</v>
      </c>
      <c r="C57" s="276"/>
      <c r="D57" s="276"/>
      <c r="E57" s="277"/>
      <c r="F57" s="9">
        <v>2.0000000000000001E-4</v>
      </c>
      <c r="G57" s="10">
        <f>PRODUCT(E8,F57)</f>
        <v>0.55984686003999995</v>
      </c>
    </row>
    <row r="58" spans="1:7" ht="15.75" customHeight="1" thickBot="1">
      <c r="A58" s="8" t="s">
        <v>7</v>
      </c>
      <c r="B58" s="275" t="s">
        <v>57</v>
      </c>
      <c r="C58" s="276"/>
      <c r="D58" s="276"/>
      <c r="E58" s="277"/>
      <c r="F58" s="9">
        <v>8.2000000000000007E-3</v>
      </c>
      <c r="G58" s="10">
        <f>PRODUCT(E8,F58)</f>
        <v>22.953721261639998</v>
      </c>
    </row>
    <row r="59" spans="1:7" ht="15.75" customHeight="1" thickBot="1">
      <c r="A59" s="8" t="s">
        <v>8</v>
      </c>
      <c r="B59" s="275" t="s">
        <v>58</v>
      </c>
      <c r="C59" s="276"/>
      <c r="D59" s="276"/>
      <c r="E59" s="277"/>
      <c r="F59" s="9">
        <v>2.9999999999999997E-4</v>
      </c>
      <c r="G59" s="10">
        <f>PRODUCT(E8,F59)</f>
        <v>0.83977029005999981</v>
      </c>
    </row>
    <row r="60" spans="1:7" ht="15.75" customHeight="1" thickBot="1">
      <c r="A60" s="8" t="s">
        <v>9</v>
      </c>
      <c r="B60" s="275" t="s">
        <v>59</v>
      </c>
      <c r="C60" s="276"/>
      <c r="D60" s="276"/>
      <c r="E60" s="277"/>
      <c r="F60" s="9">
        <v>0</v>
      </c>
      <c r="G60" s="10">
        <v>0</v>
      </c>
    </row>
    <row r="61" spans="1:7" ht="15.75" thickBot="1">
      <c r="A61" s="306" t="s">
        <v>40</v>
      </c>
      <c r="B61" s="315"/>
      <c r="C61" s="315"/>
      <c r="D61" s="315"/>
      <c r="E61" s="316"/>
      <c r="F61" s="9">
        <f>SUM(F55:F60)</f>
        <v>0.1162</v>
      </c>
      <c r="G61" s="10">
        <f>SUM(G55:G60)</f>
        <v>325.27102568324</v>
      </c>
    </row>
    <row r="62" spans="1:7" ht="15.75" thickBot="1">
      <c r="A62" s="27" t="s">
        <v>10</v>
      </c>
      <c r="B62" s="275" t="s">
        <v>60</v>
      </c>
      <c r="C62" s="276"/>
      <c r="D62" s="276"/>
      <c r="E62" s="277"/>
      <c r="F62" s="23">
        <f>F61*F34</f>
        <v>4.1599600000000007E-2</v>
      </c>
      <c r="G62" s="10">
        <f>F62*E8</f>
        <v>116.44702719459993</v>
      </c>
    </row>
    <row r="63" spans="1:7" ht="15.75" thickBot="1">
      <c r="A63" s="300" t="s">
        <v>36</v>
      </c>
      <c r="B63" s="301"/>
      <c r="C63" s="301"/>
      <c r="D63" s="301"/>
      <c r="E63" s="302"/>
      <c r="F63" s="18">
        <f>SUM(F61:F62)</f>
        <v>0.15779960000000001</v>
      </c>
      <c r="G63" s="19">
        <f>SUM(G61,G62)</f>
        <v>441.71805287783991</v>
      </c>
    </row>
    <row r="64" spans="1:7" ht="15.75" thickBot="1">
      <c r="A64" s="260" t="s">
        <v>61</v>
      </c>
      <c r="B64" s="261"/>
      <c r="C64" s="261"/>
      <c r="D64" s="261"/>
      <c r="E64" s="261"/>
      <c r="F64" s="261"/>
      <c r="G64" s="262"/>
    </row>
    <row r="65" spans="1:11" ht="15.75" customHeight="1" thickBot="1">
      <c r="A65" s="317" t="s">
        <v>62</v>
      </c>
      <c r="B65" s="318"/>
      <c r="C65" s="318"/>
      <c r="D65" s="318"/>
      <c r="E65" s="319"/>
      <c r="F65" s="8" t="s">
        <v>26</v>
      </c>
      <c r="G65" s="2" t="s">
        <v>15</v>
      </c>
    </row>
    <row r="66" spans="1:11" ht="15.75" customHeight="1" thickBot="1">
      <c r="A66" s="3" t="s">
        <v>63</v>
      </c>
      <c r="B66" s="275" t="s">
        <v>64</v>
      </c>
      <c r="C66" s="276"/>
      <c r="D66" s="276"/>
      <c r="E66" s="277"/>
      <c r="F66" s="28">
        <f>F34</f>
        <v>0.3580000000000001</v>
      </c>
      <c r="G66" s="10">
        <f>G34</f>
        <v>1002.1258794716</v>
      </c>
    </row>
    <row r="67" spans="1:11" ht="15.75" customHeight="1" thickBot="1">
      <c r="A67" s="3" t="s">
        <v>65</v>
      </c>
      <c r="B67" s="275" t="s">
        <v>66</v>
      </c>
      <c r="C67" s="276"/>
      <c r="D67" s="276"/>
      <c r="E67" s="277"/>
      <c r="F67" s="28">
        <f>F40</f>
        <v>0.1645896</v>
      </c>
      <c r="G67" s="10">
        <f>G40</f>
        <v>460.72485377619796</v>
      </c>
    </row>
    <row r="68" spans="1:11" ht="15.75" customHeight="1" thickBot="1">
      <c r="A68" s="3" t="s">
        <v>67</v>
      </c>
      <c r="B68" s="275" t="s">
        <v>43</v>
      </c>
      <c r="C68" s="276"/>
      <c r="D68" s="276"/>
      <c r="E68" s="277"/>
      <c r="F68" s="28">
        <f>F44</f>
        <v>4.0739999999999998E-4</v>
      </c>
      <c r="G68" s="10">
        <f>G44</f>
        <v>1.1404080539014798</v>
      </c>
    </row>
    <row r="69" spans="1:11" ht="15.75" customHeight="1" thickBot="1">
      <c r="A69" s="3" t="s">
        <v>68</v>
      </c>
      <c r="B69" s="275" t="s">
        <v>69</v>
      </c>
      <c r="C69" s="276"/>
      <c r="D69" s="276"/>
      <c r="E69" s="277"/>
      <c r="F69" s="28">
        <f>F53</f>
        <v>7.4789120000000001E-2</v>
      </c>
      <c r="G69" s="10">
        <f>(G53)</f>
        <v>209.3522699857738</v>
      </c>
    </row>
    <row r="70" spans="1:11" ht="15.75" customHeight="1" thickBot="1">
      <c r="A70" s="3" t="s">
        <v>70</v>
      </c>
      <c r="B70" s="275" t="s">
        <v>71</v>
      </c>
      <c r="C70" s="276"/>
      <c r="D70" s="276"/>
      <c r="E70" s="277"/>
      <c r="F70" s="28">
        <f>F63</f>
        <v>0.15779960000000001</v>
      </c>
      <c r="G70" s="10">
        <f>G63</f>
        <v>441.71805287783991</v>
      </c>
    </row>
    <row r="71" spans="1:11" ht="15.75" customHeight="1" thickBot="1">
      <c r="A71" s="3" t="s">
        <v>72</v>
      </c>
      <c r="B71" s="275" t="s">
        <v>73</v>
      </c>
      <c r="C71" s="276"/>
      <c r="D71" s="276"/>
      <c r="E71" s="277"/>
      <c r="F71" s="28">
        <v>0</v>
      </c>
      <c r="G71" s="10">
        <v>0</v>
      </c>
    </row>
    <row r="72" spans="1:11" ht="15.75" thickBot="1">
      <c r="A72" s="281" t="s">
        <v>74</v>
      </c>
      <c r="B72" s="282"/>
      <c r="C72" s="282"/>
      <c r="D72" s="282"/>
      <c r="E72" s="283"/>
      <c r="F72" s="29">
        <f>SUM(F66:F71)</f>
        <v>0.75558572000000013</v>
      </c>
      <c r="G72" s="5">
        <f>SUM(G66:G71)</f>
        <v>2115.0614641653128</v>
      </c>
    </row>
    <row r="73" spans="1:11" ht="15.75" thickBot="1">
      <c r="A73" s="320" t="s">
        <v>75</v>
      </c>
      <c r="B73" s="321"/>
      <c r="C73" s="321"/>
      <c r="D73" s="321"/>
      <c r="E73" s="321"/>
      <c r="F73" s="322"/>
      <c r="G73" s="30">
        <f>SUM(E8,G17,G23,G72)</f>
        <v>5696.9010191632924</v>
      </c>
    </row>
    <row r="74" spans="1:11" ht="15.75" thickBot="1">
      <c r="A74" s="260" t="s">
        <v>76</v>
      </c>
      <c r="B74" s="261"/>
      <c r="C74" s="261"/>
      <c r="D74" s="261"/>
      <c r="E74" s="261"/>
      <c r="F74" s="261"/>
      <c r="G74" s="262"/>
    </row>
    <row r="75" spans="1:11" ht="15.75" customHeight="1" thickBot="1">
      <c r="A75" s="323" t="s">
        <v>77</v>
      </c>
      <c r="B75" s="324"/>
      <c r="C75" s="324"/>
      <c r="D75" s="324"/>
      <c r="E75" s="325"/>
      <c r="F75" s="31" t="s">
        <v>26</v>
      </c>
      <c r="G75" s="2" t="s">
        <v>15</v>
      </c>
      <c r="K75" s="32"/>
    </row>
    <row r="76" spans="1:11" ht="15.75" customHeight="1" thickBot="1">
      <c r="A76" s="8" t="s">
        <v>3</v>
      </c>
      <c r="B76" s="275" t="s">
        <v>78</v>
      </c>
      <c r="C76" s="276"/>
      <c r="D76" s="276"/>
      <c r="E76" s="277"/>
      <c r="F76" s="33">
        <v>0.05</v>
      </c>
      <c r="G76" s="10">
        <f>PRODUCT(G73,F76)</f>
        <v>284.84505095816462</v>
      </c>
    </row>
    <row r="77" spans="1:11" ht="15.75" thickBot="1">
      <c r="A77" s="8" t="s">
        <v>5</v>
      </c>
      <c r="B77" s="275" t="s">
        <v>79</v>
      </c>
      <c r="C77" s="276"/>
      <c r="D77" s="276"/>
      <c r="E77" s="277"/>
      <c r="F77" s="33">
        <v>6.7900000000000002E-2</v>
      </c>
      <c r="G77" s="10">
        <f>F77*(G73+G76)</f>
        <v>406.16055816124691</v>
      </c>
    </row>
    <row r="78" spans="1:11" ht="15.75" thickBot="1">
      <c r="A78" s="8" t="s">
        <v>6</v>
      </c>
      <c r="B78" s="275" t="s">
        <v>80</v>
      </c>
      <c r="C78" s="276"/>
      <c r="D78" s="276"/>
      <c r="E78" s="276"/>
      <c r="F78" s="277"/>
      <c r="G78" s="10">
        <f>SUM(G76,G77,G73)</f>
        <v>6387.9066282827043</v>
      </c>
    </row>
    <row r="79" spans="1:11" ht="15.75" customHeight="1" thickBot="1">
      <c r="A79" s="34" t="s">
        <v>7</v>
      </c>
      <c r="B79" s="275" t="s">
        <v>81</v>
      </c>
      <c r="C79" s="276"/>
      <c r="D79" s="276"/>
      <c r="E79" s="277"/>
      <c r="F79" s="35">
        <f>1-F84</f>
        <v>0.85749999999999993</v>
      </c>
      <c r="G79" s="33"/>
    </row>
    <row r="80" spans="1:11" ht="15.75" customHeight="1" thickBot="1">
      <c r="A80" s="34" t="s">
        <v>8</v>
      </c>
      <c r="B80" s="275" t="s">
        <v>82</v>
      </c>
      <c r="C80" s="276"/>
      <c r="D80" s="276"/>
      <c r="E80" s="276"/>
      <c r="F80" s="277"/>
      <c r="G80" s="36">
        <f>G78/F79</f>
        <v>7449.4537939156908</v>
      </c>
    </row>
    <row r="81" spans="1:7" ht="15.75" thickBot="1">
      <c r="A81" s="37"/>
      <c r="B81" s="290" t="s">
        <v>83</v>
      </c>
      <c r="C81" s="291"/>
      <c r="D81" s="291"/>
      <c r="E81" s="292"/>
      <c r="F81" s="38">
        <v>1.6500000000000001E-2</v>
      </c>
      <c r="G81" s="39">
        <f>G80*F81</f>
        <v>122.9159875996089</v>
      </c>
    </row>
    <row r="82" spans="1:7" ht="15.75" customHeight="1" thickBot="1">
      <c r="A82" s="40"/>
      <c r="B82" s="275" t="s">
        <v>84</v>
      </c>
      <c r="C82" s="276"/>
      <c r="D82" s="276"/>
      <c r="E82" s="277"/>
      <c r="F82" s="38">
        <v>7.5999999999999998E-2</v>
      </c>
      <c r="G82" s="41">
        <f>G80*F82</f>
        <v>566.15848833759253</v>
      </c>
    </row>
    <row r="83" spans="1:7" ht="15.75" thickBot="1">
      <c r="A83" s="42"/>
      <c r="B83" s="275" t="s">
        <v>85</v>
      </c>
      <c r="C83" s="276"/>
      <c r="D83" s="276"/>
      <c r="E83" s="277"/>
      <c r="F83" s="38">
        <v>0.05</v>
      </c>
      <c r="G83" s="41">
        <f>G80*F83</f>
        <v>372.47268969578454</v>
      </c>
    </row>
    <row r="84" spans="1:7" ht="15.75" thickBot="1">
      <c r="A84" s="281" t="s">
        <v>86</v>
      </c>
      <c r="B84" s="282"/>
      <c r="C84" s="282"/>
      <c r="D84" s="282"/>
      <c r="E84" s="283"/>
      <c r="F84" s="43">
        <f>SUM(F81:F83)</f>
        <v>0.14250000000000002</v>
      </c>
      <c r="G84" s="44">
        <f>G81+G82+G83</f>
        <v>1061.547165632986</v>
      </c>
    </row>
    <row r="85" spans="1:7" ht="15.75" thickBot="1">
      <c r="A85" s="281" t="s">
        <v>87</v>
      </c>
      <c r="B85" s="282"/>
      <c r="C85" s="282"/>
      <c r="D85" s="282"/>
      <c r="E85" s="282"/>
      <c r="F85" s="283"/>
      <c r="G85" s="19">
        <f>SUM(G76:G77,G84)</f>
        <v>1752.5527747523975</v>
      </c>
    </row>
    <row r="86" spans="1:7" ht="15.75" thickBot="1">
      <c r="A86" s="326" t="s">
        <v>241</v>
      </c>
      <c r="B86" s="327"/>
      <c r="C86" s="327"/>
      <c r="D86" s="327"/>
      <c r="E86" s="327"/>
      <c r="F86" s="327"/>
      <c r="G86" s="328"/>
    </row>
    <row r="87" spans="1:7" ht="15.75" thickBot="1">
      <c r="A87" s="329" t="s">
        <v>88</v>
      </c>
      <c r="B87" s="330"/>
      <c r="C87" s="330"/>
      <c r="D87" s="330"/>
      <c r="E87" s="330"/>
      <c r="F87" s="331"/>
      <c r="G87" s="45" t="s">
        <v>89</v>
      </c>
    </row>
    <row r="88" spans="1:7" ht="15.75" thickBot="1">
      <c r="A88" s="306" t="s">
        <v>90</v>
      </c>
      <c r="B88" s="315"/>
      <c r="C88" s="315"/>
      <c r="D88" s="315"/>
      <c r="E88" s="315"/>
      <c r="F88" s="316"/>
      <c r="G88" s="10">
        <f>E8</f>
        <v>2799.2343001999998</v>
      </c>
    </row>
    <row r="89" spans="1:7" ht="15.75" thickBot="1">
      <c r="A89" s="306" t="s">
        <v>91</v>
      </c>
      <c r="B89" s="315"/>
      <c r="C89" s="315"/>
      <c r="D89" s="315"/>
      <c r="E89" s="315"/>
      <c r="F89" s="316"/>
      <c r="G89" s="10">
        <f>G17</f>
        <v>549.93340000000001</v>
      </c>
    </row>
    <row r="90" spans="1:7" ht="15.75" thickBot="1">
      <c r="A90" s="306" t="s">
        <v>92</v>
      </c>
      <c r="B90" s="315"/>
      <c r="C90" s="315"/>
      <c r="D90" s="315"/>
      <c r="E90" s="315"/>
      <c r="F90" s="316"/>
      <c r="G90" s="10">
        <f>G23</f>
        <v>232.67185479797976</v>
      </c>
    </row>
    <row r="91" spans="1:7" ht="15.75" thickBot="1">
      <c r="A91" s="306" t="s">
        <v>93</v>
      </c>
      <c r="B91" s="315"/>
      <c r="C91" s="315"/>
      <c r="D91" s="315"/>
      <c r="E91" s="315"/>
      <c r="F91" s="316"/>
      <c r="G91" s="10">
        <f>G72</f>
        <v>2115.0614641653128</v>
      </c>
    </row>
    <row r="92" spans="1:7" ht="15.75" thickBot="1">
      <c r="A92" s="306" t="s">
        <v>94</v>
      </c>
      <c r="B92" s="315"/>
      <c r="C92" s="315"/>
      <c r="D92" s="315"/>
      <c r="E92" s="315"/>
      <c r="F92" s="316"/>
      <c r="G92" s="10">
        <f>G88+G89+G90+G91</f>
        <v>5696.9010191632924</v>
      </c>
    </row>
    <row r="93" spans="1:7" ht="15.75" thickBot="1">
      <c r="A93" s="306" t="s">
        <v>95</v>
      </c>
      <c r="B93" s="315"/>
      <c r="C93" s="315"/>
      <c r="D93" s="315"/>
      <c r="E93" s="315"/>
      <c r="F93" s="316"/>
      <c r="G93" s="10">
        <f>G85</f>
        <v>1752.5527747523975</v>
      </c>
    </row>
    <row r="94" spans="1:7" ht="16.5" thickBot="1">
      <c r="A94" s="266" t="s">
        <v>96</v>
      </c>
      <c r="B94" s="267"/>
      <c r="C94" s="267"/>
      <c r="D94" s="267"/>
      <c r="E94" s="267"/>
      <c r="F94" s="268"/>
      <c r="G94" s="46">
        <f>G92+G93</f>
        <v>7449.4537939156899</v>
      </c>
    </row>
  </sheetData>
  <mergeCells count="100">
    <mergeCell ref="B5:D5"/>
    <mergeCell ref="E5:G5"/>
    <mergeCell ref="B6:D6"/>
    <mergeCell ref="E6:G6"/>
    <mergeCell ref="A1:G1"/>
    <mergeCell ref="A2:G2"/>
    <mergeCell ref="A3:D3"/>
    <mergeCell ref="E3:G3"/>
    <mergeCell ref="B4:D4"/>
    <mergeCell ref="E4:G4"/>
    <mergeCell ref="B12:F12"/>
    <mergeCell ref="B7:D7"/>
    <mergeCell ref="E7:G7"/>
    <mergeCell ref="B21:F21"/>
    <mergeCell ref="B22:F22"/>
    <mergeCell ref="A8:D8"/>
    <mergeCell ref="E8:G8"/>
    <mergeCell ref="A9:G9"/>
    <mergeCell ref="A10:F10"/>
    <mergeCell ref="B11:F11"/>
    <mergeCell ref="A23:F23"/>
    <mergeCell ref="A24:G24"/>
    <mergeCell ref="A25:E25"/>
    <mergeCell ref="B26:E26"/>
    <mergeCell ref="A17:F17"/>
    <mergeCell ref="A18:G18"/>
    <mergeCell ref="A19:F19"/>
    <mergeCell ref="B20:F20"/>
    <mergeCell ref="A38:E38"/>
    <mergeCell ref="B27:E27"/>
    <mergeCell ref="B28:E28"/>
    <mergeCell ref="B29:E29"/>
    <mergeCell ref="B30:E30"/>
    <mergeCell ref="B31:E31"/>
    <mergeCell ref="B32:E32"/>
    <mergeCell ref="B33:E33"/>
    <mergeCell ref="A34:E34"/>
    <mergeCell ref="A35:E35"/>
    <mergeCell ref="B36:E36"/>
    <mergeCell ref="B37:E37"/>
    <mergeCell ref="B50:E50"/>
    <mergeCell ref="B39:E39"/>
    <mergeCell ref="A40:E40"/>
    <mergeCell ref="A41:E41"/>
    <mergeCell ref="B42:E42"/>
    <mergeCell ref="B43:E43"/>
    <mergeCell ref="A44:E44"/>
    <mergeCell ref="A45:E45"/>
    <mergeCell ref="B46:E46"/>
    <mergeCell ref="B47:E47"/>
    <mergeCell ref="B48:E48"/>
    <mergeCell ref="B49:E49"/>
    <mergeCell ref="B62:E62"/>
    <mergeCell ref="B51:E51"/>
    <mergeCell ref="B52:E52"/>
    <mergeCell ref="A53:E53"/>
    <mergeCell ref="A54:E54"/>
    <mergeCell ref="B55:E55"/>
    <mergeCell ref="B56:E56"/>
    <mergeCell ref="B57:E57"/>
    <mergeCell ref="B58:E58"/>
    <mergeCell ref="B59:E59"/>
    <mergeCell ref="B60:E60"/>
    <mergeCell ref="A61:E61"/>
    <mergeCell ref="A74:G74"/>
    <mergeCell ref="A63:E63"/>
    <mergeCell ref="A64:G64"/>
    <mergeCell ref="A65:E65"/>
    <mergeCell ref="B66:E66"/>
    <mergeCell ref="B67:E67"/>
    <mergeCell ref="B68:E68"/>
    <mergeCell ref="B69:E69"/>
    <mergeCell ref="B70:E70"/>
    <mergeCell ref="B71:E71"/>
    <mergeCell ref="A72:E72"/>
    <mergeCell ref="A73:F73"/>
    <mergeCell ref="A93:F93"/>
    <mergeCell ref="A94:F94"/>
    <mergeCell ref="B13:F13"/>
    <mergeCell ref="B14:F14"/>
    <mergeCell ref="B15:F15"/>
    <mergeCell ref="B16:F16"/>
    <mergeCell ref="A87:F87"/>
    <mergeCell ref="A88:F88"/>
    <mergeCell ref="A89:F89"/>
    <mergeCell ref="A90:F90"/>
    <mergeCell ref="A91:F91"/>
    <mergeCell ref="A92:F92"/>
    <mergeCell ref="B81:E81"/>
    <mergeCell ref="B82:E82"/>
    <mergeCell ref="B83:E83"/>
    <mergeCell ref="A84:E84"/>
    <mergeCell ref="A85:F85"/>
    <mergeCell ref="A86:G86"/>
    <mergeCell ref="A75:E75"/>
    <mergeCell ref="B76:E76"/>
    <mergeCell ref="B77:E77"/>
    <mergeCell ref="B78:F78"/>
    <mergeCell ref="B79:E79"/>
    <mergeCell ref="B80:F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workbookViewId="0">
      <selection activeCell="K10" sqref="K10"/>
    </sheetView>
  </sheetViews>
  <sheetFormatPr defaultRowHeight="15"/>
  <cols>
    <col min="7" max="7" width="16" customWidth="1"/>
    <col min="11" max="11" width="10.7109375" bestFit="1" customWidth="1"/>
    <col min="263" max="263" width="16" customWidth="1"/>
    <col min="267" max="267" width="10.7109375" bestFit="1" customWidth="1"/>
    <col min="519" max="519" width="16" customWidth="1"/>
    <col min="523" max="523" width="10.7109375" bestFit="1" customWidth="1"/>
    <col min="775" max="775" width="16" customWidth="1"/>
    <col min="779" max="779" width="10.7109375" bestFit="1" customWidth="1"/>
    <col min="1031" max="1031" width="16" customWidth="1"/>
    <col min="1035" max="1035" width="10.7109375" bestFit="1" customWidth="1"/>
    <col min="1287" max="1287" width="16" customWidth="1"/>
    <col min="1291" max="1291" width="10.7109375" bestFit="1" customWidth="1"/>
    <col min="1543" max="1543" width="16" customWidth="1"/>
    <col min="1547" max="1547" width="10.7109375" bestFit="1" customWidth="1"/>
    <col min="1799" max="1799" width="16" customWidth="1"/>
    <col min="1803" max="1803" width="10.7109375" bestFit="1" customWidth="1"/>
    <col min="2055" max="2055" width="16" customWidth="1"/>
    <col min="2059" max="2059" width="10.7109375" bestFit="1" customWidth="1"/>
    <col min="2311" max="2311" width="16" customWidth="1"/>
    <col min="2315" max="2315" width="10.7109375" bestFit="1" customWidth="1"/>
    <col min="2567" max="2567" width="16" customWidth="1"/>
    <col min="2571" max="2571" width="10.7109375" bestFit="1" customWidth="1"/>
    <col min="2823" max="2823" width="16" customWidth="1"/>
    <col min="2827" max="2827" width="10.7109375" bestFit="1" customWidth="1"/>
    <col min="3079" max="3079" width="16" customWidth="1"/>
    <col min="3083" max="3083" width="10.7109375" bestFit="1" customWidth="1"/>
    <col min="3335" max="3335" width="16" customWidth="1"/>
    <col min="3339" max="3339" width="10.7109375" bestFit="1" customWidth="1"/>
    <col min="3591" max="3591" width="16" customWidth="1"/>
    <col min="3595" max="3595" width="10.7109375" bestFit="1" customWidth="1"/>
    <col min="3847" max="3847" width="16" customWidth="1"/>
    <col min="3851" max="3851" width="10.7109375" bestFit="1" customWidth="1"/>
    <col min="4103" max="4103" width="16" customWidth="1"/>
    <col min="4107" max="4107" width="10.7109375" bestFit="1" customWidth="1"/>
    <col min="4359" max="4359" width="16" customWidth="1"/>
    <col min="4363" max="4363" width="10.7109375" bestFit="1" customWidth="1"/>
    <col min="4615" max="4615" width="16" customWidth="1"/>
    <col min="4619" max="4619" width="10.7109375" bestFit="1" customWidth="1"/>
    <col min="4871" max="4871" width="16" customWidth="1"/>
    <col min="4875" max="4875" width="10.7109375" bestFit="1" customWidth="1"/>
    <col min="5127" max="5127" width="16" customWidth="1"/>
    <col min="5131" max="5131" width="10.7109375" bestFit="1" customWidth="1"/>
    <col min="5383" max="5383" width="16" customWidth="1"/>
    <col min="5387" max="5387" width="10.7109375" bestFit="1" customWidth="1"/>
    <col min="5639" max="5639" width="16" customWidth="1"/>
    <col min="5643" max="5643" width="10.7109375" bestFit="1" customWidth="1"/>
    <col min="5895" max="5895" width="16" customWidth="1"/>
    <col min="5899" max="5899" width="10.7109375" bestFit="1" customWidth="1"/>
    <col min="6151" max="6151" width="16" customWidth="1"/>
    <col min="6155" max="6155" width="10.7109375" bestFit="1" customWidth="1"/>
    <col min="6407" max="6407" width="16" customWidth="1"/>
    <col min="6411" max="6411" width="10.7109375" bestFit="1" customWidth="1"/>
    <col min="6663" max="6663" width="16" customWidth="1"/>
    <col min="6667" max="6667" width="10.7109375" bestFit="1" customWidth="1"/>
    <col min="6919" max="6919" width="16" customWidth="1"/>
    <col min="6923" max="6923" width="10.7109375" bestFit="1" customWidth="1"/>
    <col min="7175" max="7175" width="16" customWidth="1"/>
    <col min="7179" max="7179" width="10.7109375" bestFit="1" customWidth="1"/>
    <col min="7431" max="7431" width="16" customWidth="1"/>
    <col min="7435" max="7435" width="10.7109375" bestFit="1" customWidth="1"/>
    <col min="7687" max="7687" width="16" customWidth="1"/>
    <col min="7691" max="7691" width="10.7109375" bestFit="1" customWidth="1"/>
    <col min="7943" max="7943" width="16" customWidth="1"/>
    <col min="7947" max="7947" width="10.7109375" bestFit="1" customWidth="1"/>
    <col min="8199" max="8199" width="16" customWidth="1"/>
    <col min="8203" max="8203" width="10.7109375" bestFit="1" customWidth="1"/>
    <col min="8455" max="8455" width="16" customWidth="1"/>
    <col min="8459" max="8459" width="10.7109375" bestFit="1" customWidth="1"/>
    <col min="8711" max="8711" width="16" customWidth="1"/>
    <col min="8715" max="8715" width="10.7109375" bestFit="1" customWidth="1"/>
    <col min="8967" max="8967" width="16" customWidth="1"/>
    <col min="8971" max="8971" width="10.7109375" bestFit="1" customWidth="1"/>
    <col min="9223" max="9223" width="16" customWidth="1"/>
    <col min="9227" max="9227" width="10.7109375" bestFit="1" customWidth="1"/>
    <col min="9479" max="9479" width="16" customWidth="1"/>
    <col min="9483" max="9483" width="10.7109375" bestFit="1" customWidth="1"/>
    <col min="9735" max="9735" width="16" customWidth="1"/>
    <col min="9739" max="9739" width="10.7109375" bestFit="1" customWidth="1"/>
    <col min="9991" max="9991" width="16" customWidth="1"/>
    <col min="9995" max="9995" width="10.7109375" bestFit="1" customWidth="1"/>
    <col min="10247" max="10247" width="16" customWidth="1"/>
    <col min="10251" max="10251" width="10.7109375" bestFit="1" customWidth="1"/>
    <col min="10503" max="10503" width="16" customWidth="1"/>
    <col min="10507" max="10507" width="10.7109375" bestFit="1" customWidth="1"/>
    <col min="10759" max="10759" width="16" customWidth="1"/>
    <col min="10763" max="10763" width="10.7109375" bestFit="1" customWidth="1"/>
    <col min="11015" max="11015" width="16" customWidth="1"/>
    <col min="11019" max="11019" width="10.7109375" bestFit="1" customWidth="1"/>
    <col min="11271" max="11271" width="16" customWidth="1"/>
    <col min="11275" max="11275" width="10.7109375" bestFit="1" customWidth="1"/>
    <col min="11527" max="11527" width="16" customWidth="1"/>
    <col min="11531" max="11531" width="10.7109375" bestFit="1" customWidth="1"/>
    <col min="11783" max="11783" width="16" customWidth="1"/>
    <col min="11787" max="11787" width="10.7109375" bestFit="1" customWidth="1"/>
    <col min="12039" max="12039" width="16" customWidth="1"/>
    <col min="12043" max="12043" width="10.7109375" bestFit="1" customWidth="1"/>
    <col min="12295" max="12295" width="16" customWidth="1"/>
    <col min="12299" max="12299" width="10.7109375" bestFit="1" customWidth="1"/>
    <col min="12551" max="12551" width="16" customWidth="1"/>
    <col min="12555" max="12555" width="10.7109375" bestFit="1" customWidth="1"/>
    <col min="12807" max="12807" width="16" customWidth="1"/>
    <col min="12811" max="12811" width="10.7109375" bestFit="1" customWidth="1"/>
    <col min="13063" max="13063" width="16" customWidth="1"/>
    <col min="13067" max="13067" width="10.7109375" bestFit="1" customWidth="1"/>
    <col min="13319" max="13319" width="16" customWidth="1"/>
    <col min="13323" max="13323" width="10.7109375" bestFit="1" customWidth="1"/>
    <col min="13575" max="13575" width="16" customWidth="1"/>
    <col min="13579" max="13579" width="10.7109375" bestFit="1" customWidth="1"/>
    <col min="13831" max="13831" width="16" customWidth="1"/>
    <col min="13835" max="13835" width="10.7109375" bestFit="1" customWidth="1"/>
    <col min="14087" max="14087" width="16" customWidth="1"/>
    <col min="14091" max="14091" width="10.7109375" bestFit="1" customWidth="1"/>
    <col min="14343" max="14343" width="16" customWidth="1"/>
    <col min="14347" max="14347" width="10.7109375" bestFit="1" customWidth="1"/>
    <col min="14599" max="14599" width="16" customWidth="1"/>
    <col min="14603" max="14603" width="10.7109375" bestFit="1" customWidth="1"/>
    <col min="14855" max="14855" width="16" customWidth="1"/>
    <col min="14859" max="14859" width="10.7109375" bestFit="1" customWidth="1"/>
    <col min="15111" max="15111" width="16" customWidth="1"/>
    <col min="15115" max="15115" width="10.7109375" bestFit="1" customWidth="1"/>
    <col min="15367" max="15367" width="16" customWidth="1"/>
    <col min="15371" max="15371" width="10.7109375" bestFit="1" customWidth="1"/>
    <col min="15623" max="15623" width="16" customWidth="1"/>
    <col min="15627" max="15627" width="10.7109375" bestFit="1" customWidth="1"/>
    <col min="15879" max="15879" width="16" customWidth="1"/>
    <col min="15883" max="15883" width="10.7109375" bestFit="1" customWidth="1"/>
    <col min="16135" max="16135" width="16" customWidth="1"/>
    <col min="16139" max="16139" width="10.7109375" bestFit="1" customWidth="1"/>
  </cols>
  <sheetData>
    <row r="1" spans="1:15" ht="15.75" thickBot="1">
      <c r="A1" s="260" t="s">
        <v>0</v>
      </c>
      <c r="B1" s="261"/>
      <c r="C1" s="261"/>
      <c r="D1" s="261"/>
      <c r="E1" s="261"/>
      <c r="F1" s="261"/>
      <c r="G1" s="262"/>
    </row>
    <row r="2" spans="1:15" ht="15.75" thickBot="1">
      <c r="A2" s="263" t="s">
        <v>242</v>
      </c>
      <c r="B2" s="264"/>
      <c r="C2" s="264"/>
      <c r="D2" s="264"/>
      <c r="E2" s="264"/>
      <c r="F2" s="264"/>
      <c r="G2" s="265"/>
    </row>
    <row r="3" spans="1:15" ht="15.75" customHeight="1" thickBot="1">
      <c r="A3" s="263" t="s">
        <v>1</v>
      </c>
      <c r="B3" s="264"/>
      <c r="C3" s="264"/>
      <c r="D3" s="265"/>
      <c r="E3" s="266" t="s">
        <v>2</v>
      </c>
      <c r="F3" s="267"/>
      <c r="G3" s="268"/>
    </row>
    <row r="4" spans="1:15" ht="15.75" thickBot="1">
      <c r="A4" s="1" t="s">
        <v>3</v>
      </c>
      <c r="B4" s="269" t="s">
        <v>4</v>
      </c>
      <c r="C4" s="270"/>
      <c r="D4" s="271"/>
      <c r="E4" s="272">
        <v>1919.01</v>
      </c>
      <c r="F4" s="273"/>
      <c r="G4" s="274"/>
    </row>
    <row r="5" spans="1:15" ht="15.75" thickBot="1">
      <c r="A5" s="1" t="s">
        <v>5</v>
      </c>
      <c r="B5" s="269" t="s">
        <v>126</v>
      </c>
      <c r="C5" s="270"/>
      <c r="D5" s="271"/>
      <c r="E5" s="278">
        <f>E4*0.3</f>
        <v>575.70299999999997</v>
      </c>
      <c r="F5" s="279"/>
      <c r="G5" s="280"/>
    </row>
    <row r="6" spans="1:15" ht="15.75" thickBot="1">
      <c r="A6" s="1" t="s">
        <v>6</v>
      </c>
      <c r="B6" s="269" t="s">
        <v>220</v>
      </c>
      <c r="C6" s="270"/>
      <c r="D6" s="271"/>
      <c r="E6" s="272">
        <f>E4*0.2</f>
        <v>383.80200000000002</v>
      </c>
      <c r="F6" s="273"/>
      <c r="G6" s="274"/>
    </row>
    <row r="7" spans="1:15" ht="15.75" thickBot="1">
      <c r="A7" s="1" t="s">
        <v>7</v>
      </c>
      <c r="B7" s="269" t="s">
        <v>130</v>
      </c>
      <c r="C7" s="270"/>
      <c r="D7" s="271"/>
      <c r="E7" s="272">
        <f>7/12*(E4+E5+E6)*0.2</f>
        <v>335.82675</v>
      </c>
      <c r="F7" s="273"/>
      <c r="G7" s="274"/>
    </row>
    <row r="8" spans="1:15" ht="15.75" thickBot="1">
      <c r="A8" s="1" t="s">
        <v>8</v>
      </c>
      <c r="B8" s="269" t="s">
        <v>110</v>
      </c>
      <c r="C8" s="270"/>
      <c r="D8" s="271"/>
      <c r="E8" s="272">
        <f>0.99*(E4+E5+E6)/220*1.2</f>
        <v>15.543980999999999</v>
      </c>
      <c r="F8" s="273"/>
      <c r="G8" s="274"/>
    </row>
    <row r="9" spans="1:15" ht="15.75" thickBot="1">
      <c r="A9" s="281" t="s">
        <v>12</v>
      </c>
      <c r="B9" s="282"/>
      <c r="C9" s="282"/>
      <c r="D9" s="283"/>
      <c r="E9" s="284">
        <f>SUM(E4:G8)</f>
        <v>3229.8857309999999</v>
      </c>
      <c r="F9" s="285"/>
      <c r="G9" s="286"/>
    </row>
    <row r="10" spans="1:15" ht="15.75" thickBot="1">
      <c r="A10" s="260" t="s">
        <v>13</v>
      </c>
      <c r="B10" s="261"/>
      <c r="C10" s="261"/>
      <c r="D10" s="261"/>
      <c r="E10" s="261"/>
      <c r="F10" s="261"/>
      <c r="G10" s="262"/>
    </row>
    <row r="11" spans="1:15" ht="15.75" thickBot="1">
      <c r="A11" s="287" t="s">
        <v>14</v>
      </c>
      <c r="B11" s="288"/>
      <c r="C11" s="288"/>
      <c r="D11" s="288"/>
      <c r="E11" s="288"/>
      <c r="F11" s="289"/>
      <c r="G11" s="2" t="s">
        <v>15</v>
      </c>
    </row>
    <row r="12" spans="1:15" ht="15.75" thickBot="1">
      <c r="A12" s="3" t="s">
        <v>3</v>
      </c>
      <c r="B12" s="275" t="s">
        <v>16</v>
      </c>
      <c r="C12" s="276"/>
      <c r="D12" s="276"/>
      <c r="E12" s="276"/>
      <c r="F12" s="277"/>
      <c r="G12" s="4">
        <f>(4.7*2*15)-0.06*E4</f>
        <v>25.859400000000008</v>
      </c>
    </row>
    <row r="13" spans="1:15" ht="15.75" thickBot="1">
      <c r="A13" s="3" t="s">
        <v>5</v>
      </c>
      <c r="B13" s="275" t="s">
        <v>17</v>
      </c>
      <c r="C13" s="276"/>
      <c r="D13" s="276"/>
      <c r="E13" s="276"/>
      <c r="F13" s="277"/>
      <c r="G13" s="4">
        <f>'Memoria de calculo'!F34</f>
        <v>454.2</v>
      </c>
    </row>
    <row r="14" spans="1:15" ht="15.75" customHeight="1" thickBot="1">
      <c r="A14" s="3" t="s">
        <v>6</v>
      </c>
      <c r="B14" s="275" t="s">
        <v>156</v>
      </c>
      <c r="C14" s="276"/>
      <c r="D14" s="276"/>
      <c r="E14" s="276"/>
      <c r="F14" s="277"/>
      <c r="G14" s="4">
        <v>31.14</v>
      </c>
    </row>
    <row r="15" spans="1:15" ht="15.75" customHeight="1" thickBot="1">
      <c r="A15" s="3" t="s">
        <v>7</v>
      </c>
      <c r="B15" s="275" t="s">
        <v>217</v>
      </c>
      <c r="C15" s="276"/>
      <c r="D15" s="276"/>
      <c r="E15" s="276"/>
      <c r="F15" s="277"/>
      <c r="G15" s="4">
        <v>14.023999999999999</v>
      </c>
    </row>
    <row r="16" spans="1:15" ht="15.75" customHeight="1">
      <c r="A16" s="153" t="s">
        <v>8</v>
      </c>
      <c r="B16" s="290" t="s">
        <v>157</v>
      </c>
      <c r="C16" s="291"/>
      <c r="D16" s="291"/>
      <c r="E16" s="291"/>
      <c r="F16" s="292"/>
      <c r="G16" s="154">
        <v>2.35</v>
      </c>
      <c r="O16" s="32"/>
    </row>
    <row r="17" spans="1:15" ht="15.75" customHeight="1" thickBot="1">
      <c r="A17" s="155" t="s">
        <v>9</v>
      </c>
      <c r="B17" s="296" t="s">
        <v>218</v>
      </c>
      <c r="C17" s="296"/>
      <c r="D17" s="296"/>
      <c r="E17" s="296"/>
      <c r="F17" s="296"/>
      <c r="G17" s="156">
        <f>'Memoria de calculo'!E41</f>
        <v>22.36</v>
      </c>
      <c r="O17" s="32"/>
    </row>
    <row r="18" spans="1:15" ht="15.75" thickBot="1">
      <c r="A18" s="281" t="s">
        <v>18</v>
      </c>
      <c r="B18" s="282"/>
      <c r="C18" s="282"/>
      <c r="D18" s="282"/>
      <c r="E18" s="282"/>
      <c r="F18" s="283"/>
      <c r="G18" s="5">
        <f>SUM(G12:G17)</f>
        <v>549.93340000000001</v>
      </c>
    </row>
    <row r="19" spans="1:15" ht="15.75" thickBot="1">
      <c r="A19" s="260" t="s">
        <v>19</v>
      </c>
      <c r="B19" s="261"/>
      <c r="C19" s="261"/>
      <c r="D19" s="261"/>
      <c r="E19" s="261"/>
      <c r="F19" s="261"/>
      <c r="G19" s="262"/>
    </row>
    <row r="20" spans="1:15" ht="15.75" thickBot="1">
      <c r="A20" s="287" t="s">
        <v>20</v>
      </c>
      <c r="B20" s="288"/>
      <c r="C20" s="288"/>
      <c r="D20" s="288"/>
      <c r="E20" s="288"/>
      <c r="F20" s="289"/>
      <c r="G20" s="6" t="s">
        <v>15</v>
      </c>
    </row>
    <row r="21" spans="1:15" ht="15.75" thickBot="1">
      <c r="A21" s="3" t="s">
        <v>3</v>
      </c>
      <c r="B21" s="275" t="s">
        <v>21</v>
      </c>
      <c r="C21" s="276"/>
      <c r="D21" s="276"/>
      <c r="E21" s="276"/>
      <c r="F21" s="277"/>
      <c r="G21" s="4">
        <f>Uniforme!Z21</f>
        <v>182.2558333333333</v>
      </c>
    </row>
    <row r="22" spans="1:15" ht="15.75" thickBot="1">
      <c r="A22" s="3" t="s">
        <v>5</v>
      </c>
      <c r="B22" s="275" t="s">
        <v>22</v>
      </c>
      <c r="C22" s="276"/>
      <c r="D22" s="276"/>
      <c r="E22" s="276"/>
      <c r="F22" s="277"/>
      <c r="G22" s="4">
        <f>Equipamentos!K19</f>
        <v>50.416021464646462</v>
      </c>
    </row>
    <row r="23" spans="1:15" ht="15.75" thickBot="1">
      <c r="A23" s="3" t="s">
        <v>7</v>
      </c>
      <c r="B23" s="275" t="s">
        <v>11</v>
      </c>
      <c r="C23" s="276"/>
      <c r="D23" s="276"/>
      <c r="E23" s="276"/>
      <c r="F23" s="277"/>
      <c r="G23" s="4">
        <v>0</v>
      </c>
    </row>
    <row r="24" spans="1:15" ht="15.75" thickBot="1">
      <c r="A24" s="281" t="s">
        <v>23</v>
      </c>
      <c r="B24" s="282"/>
      <c r="C24" s="282"/>
      <c r="D24" s="282"/>
      <c r="E24" s="282"/>
      <c r="F24" s="283"/>
      <c r="G24" s="5">
        <f>SUM(G21:G23)</f>
        <v>232.67185479797976</v>
      </c>
    </row>
    <row r="25" spans="1:15" ht="15.75" thickBot="1">
      <c r="A25" s="260" t="s">
        <v>24</v>
      </c>
      <c r="B25" s="261"/>
      <c r="C25" s="261"/>
      <c r="D25" s="261"/>
      <c r="E25" s="261"/>
      <c r="F25" s="261"/>
      <c r="G25" s="262"/>
    </row>
    <row r="26" spans="1:15" ht="15.75" thickBot="1">
      <c r="A26" s="297" t="s">
        <v>25</v>
      </c>
      <c r="B26" s="298"/>
      <c r="C26" s="298"/>
      <c r="D26" s="298"/>
      <c r="E26" s="299"/>
      <c r="F26" s="7" t="s">
        <v>26</v>
      </c>
      <c r="G26" s="2" t="s">
        <v>15</v>
      </c>
    </row>
    <row r="27" spans="1:15" ht="15.75" thickBot="1">
      <c r="A27" s="8" t="s">
        <v>3</v>
      </c>
      <c r="B27" s="275" t="s">
        <v>27</v>
      </c>
      <c r="C27" s="276"/>
      <c r="D27" s="276"/>
      <c r="E27" s="277"/>
      <c r="F27" s="9">
        <v>0.2</v>
      </c>
      <c r="G27" s="10">
        <f>PRODUCT(E9,F27)</f>
        <v>645.97714619999999</v>
      </c>
    </row>
    <row r="28" spans="1:15" ht="15.75" customHeight="1" thickBot="1">
      <c r="A28" s="8" t="s">
        <v>5</v>
      </c>
      <c r="B28" s="275" t="s">
        <v>28</v>
      </c>
      <c r="C28" s="276"/>
      <c r="D28" s="276"/>
      <c r="E28" s="277"/>
      <c r="F28" s="9">
        <v>1.4999999999999999E-2</v>
      </c>
      <c r="G28" s="10">
        <f>PRODUCT(E9,F28)</f>
        <v>48.448285964999997</v>
      </c>
    </row>
    <row r="29" spans="1:15" ht="15.75" customHeight="1" thickBot="1">
      <c r="A29" s="8" t="s">
        <v>6</v>
      </c>
      <c r="B29" s="275" t="s">
        <v>29</v>
      </c>
      <c r="C29" s="276"/>
      <c r="D29" s="276"/>
      <c r="E29" s="277"/>
      <c r="F29" s="9">
        <v>0.01</v>
      </c>
      <c r="G29" s="10">
        <f>PRODUCT(E9,F29)</f>
        <v>32.298857310000002</v>
      </c>
    </row>
    <row r="30" spans="1:15" ht="15.75" thickBot="1">
      <c r="A30" s="8" t="s">
        <v>7</v>
      </c>
      <c r="B30" s="275" t="s">
        <v>30</v>
      </c>
      <c r="C30" s="276"/>
      <c r="D30" s="276"/>
      <c r="E30" s="277"/>
      <c r="F30" s="9">
        <v>2E-3</v>
      </c>
      <c r="G30" s="10">
        <f>PRODUCT(E9,F30)</f>
        <v>6.459771462</v>
      </c>
    </row>
    <row r="31" spans="1:15" ht="15.75" customHeight="1" thickBot="1">
      <c r="A31" s="8" t="s">
        <v>8</v>
      </c>
      <c r="B31" s="275" t="s">
        <v>31</v>
      </c>
      <c r="C31" s="276"/>
      <c r="D31" s="276"/>
      <c r="E31" s="277"/>
      <c r="F31" s="9">
        <v>2.5000000000000001E-2</v>
      </c>
      <c r="G31" s="10">
        <f>PRODUCT(E9,F31)</f>
        <v>80.747143274999999</v>
      </c>
    </row>
    <row r="32" spans="1:15" ht="15.75" thickBot="1">
      <c r="A32" s="8" t="s">
        <v>9</v>
      </c>
      <c r="B32" s="275" t="s">
        <v>32</v>
      </c>
      <c r="C32" s="276"/>
      <c r="D32" s="276"/>
      <c r="E32" s="277"/>
      <c r="F32" s="9">
        <v>0.08</v>
      </c>
      <c r="G32" s="10">
        <f>PRODUCT(E9,F32)</f>
        <v>258.39085848000002</v>
      </c>
      <c r="M32" s="11"/>
    </row>
    <row r="33" spans="1:7" ht="15.75" customHeight="1" thickBot="1">
      <c r="A33" s="8" t="s">
        <v>10</v>
      </c>
      <c r="B33" s="275" t="s">
        <v>33</v>
      </c>
      <c r="C33" s="276"/>
      <c r="D33" s="276"/>
      <c r="E33" s="277"/>
      <c r="F33" s="9">
        <v>0.02</v>
      </c>
      <c r="G33" s="10">
        <f>PRODUCT(E9,F33)</f>
        <v>64.597714620000005</v>
      </c>
    </row>
    <row r="34" spans="1:7" ht="15.75" thickBot="1">
      <c r="A34" s="8" t="s">
        <v>34</v>
      </c>
      <c r="B34" s="275" t="s">
        <v>35</v>
      </c>
      <c r="C34" s="276"/>
      <c r="D34" s="276"/>
      <c r="E34" s="277"/>
      <c r="F34" s="9">
        <v>6.0000000000000001E-3</v>
      </c>
      <c r="G34" s="10">
        <f>PRODUCT(E9,F34)</f>
        <v>19.379314386000001</v>
      </c>
    </row>
    <row r="35" spans="1:7" ht="15.75" thickBot="1">
      <c r="A35" s="300" t="s">
        <v>36</v>
      </c>
      <c r="B35" s="301"/>
      <c r="C35" s="301"/>
      <c r="D35" s="301"/>
      <c r="E35" s="302"/>
      <c r="F35" s="12">
        <f>SUM(F27:F34)</f>
        <v>0.3580000000000001</v>
      </c>
      <c r="G35" s="5">
        <f>IF(SUM(G27:G34)=E9*F35,SUM(G27:G34),"ERRO")</f>
        <v>1156.2990916980002</v>
      </c>
    </row>
    <row r="36" spans="1:7" ht="15.75" thickBot="1">
      <c r="A36" s="297" t="s">
        <v>37</v>
      </c>
      <c r="B36" s="298"/>
      <c r="C36" s="298"/>
      <c r="D36" s="298"/>
      <c r="E36" s="299"/>
      <c r="F36" s="13" t="s">
        <v>26</v>
      </c>
      <c r="G36" s="2" t="s">
        <v>15</v>
      </c>
    </row>
    <row r="37" spans="1:7" ht="15.75" thickBot="1">
      <c r="A37" s="8" t="s">
        <v>3</v>
      </c>
      <c r="B37" s="290" t="s">
        <v>38</v>
      </c>
      <c r="C37" s="291"/>
      <c r="D37" s="291"/>
      <c r="E37" s="292"/>
      <c r="F37" s="14">
        <v>9.0899999999999995E-2</v>
      </c>
      <c r="G37" s="15">
        <f>PRODUCT(E9,F37)</f>
        <v>293.59661294789998</v>
      </c>
    </row>
    <row r="38" spans="1:7" ht="15.75" thickBot="1">
      <c r="A38" s="16" t="s">
        <v>5</v>
      </c>
      <c r="B38" s="303" t="s">
        <v>39</v>
      </c>
      <c r="C38" s="304"/>
      <c r="D38" s="304"/>
      <c r="E38" s="305"/>
      <c r="F38" s="14">
        <v>3.0300000000000001E-2</v>
      </c>
      <c r="G38" s="15">
        <f>PRODUCT(E9,F38)</f>
        <v>97.865537649299995</v>
      </c>
    </row>
    <row r="39" spans="1:7" ht="15.75" thickBot="1">
      <c r="A39" s="306" t="s">
        <v>40</v>
      </c>
      <c r="B39" s="307"/>
      <c r="C39" s="307"/>
      <c r="D39" s="307"/>
      <c r="E39" s="308"/>
      <c r="F39" s="9">
        <f>SUM(F37:F38)</f>
        <v>0.1212</v>
      </c>
      <c r="G39" s="10">
        <f>SUM(G37:G38)</f>
        <v>391.46215059719998</v>
      </c>
    </row>
    <row r="40" spans="1:7" ht="15.75" thickBot="1">
      <c r="A40" s="8" t="s">
        <v>6</v>
      </c>
      <c r="B40" s="275" t="s">
        <v>41</v>
      </c>
      <c r="C40" s="276"/>
      <c r="D40" s="276"/>
      <c r="E40" s="277"/>
      <c r="F40" s="17">
        <f>F35*F39</f>
        <v>4.3389600000000014E-2</v>
      </c>
      <c r="G40" s="15">
        <f>F40*E9</f>
        <v>140.14344991379764</v>
      </c>
    </row>
    <row r="41" spans="1:7" ht="15.75" thickBot="1">
      <c r="A41" s="300" t="s">
        <v>36</v>
      </c>
      <c r="B41" s="301"/>
      <c r="C41" s="301"/>
      <c r="D41" s="301"/>
      <c r="E41" s="302"/>
      <c r="F41" s="18">
        <f>SUM(F39:F40)</f>
        <v>0.1645896</v>
      </c>
      <c r="G41" s="19">
        <f>SUM(G39:G40)</f>
        <v>531.60560051099765</v>
      </c>
    </row>
    <row r="42" spans="1:7" ht="15.75" thickBot="1">
      <c r="A42" s="297" t="s">
        <v>42</v>
      </c>
      <c r="B42" s="298"/>
      <c r="C42" s="298"/>
      <c r="D42" s="298"/>
      <c r="E42" s="299"/>
      <c r="F42" s="13" t="s">
        <v>26</v>
      </c>
      <c r="G42" s="2" t="s">
        <v>15</v>
      </c>
    </row>
    <row r="43" spans="1:7" ht="15.75" customHeight="1" thickBot="1">
      <c r="A43" s="8" t="s">
        <v>3</v>
      </c>
      <c r="B43" s="275" t="s">
        <v>43</v>
      </c>
      <c r="C43" s="276"/>
      <c r="D43" s="276"/>
      <c r="E43" s="277"/>
      <c r="F43" s="14">
        <v>2.9999999999999997E-4</v>
      </c>
      <c r="G43" s="15">
        <f>PRODUCT(E9,F43)</f>
        <v>0.96896571929999986</v>
      </c>
    </row>
    <row r="44" spans="1:7" ht="15.75" thickBot="1">
      <c r="A44" s="8" t="s">
        <v>5</v>
      </c>
      <c r="B44" s="275" t="s">
        <v>44</v>
      </c>
      <c r="C44" s="276"/>
      <c r="D44" s="276"/>
      <c r="E44" s="277"/>
      <c r="F44" s="20">
        <f>F35*F43</f>
        <v>1.0740000000000002E-4</v>
      </c>
      <c r="G44" s="15">
        <f>F44*E9</f>
        <v>0.34688972750940006</v>
      </c>
    </row>
    <row r="45" spans="1:7" ht="15.75" thickBot="1">
      <c r="A45" s="300" t="s">
        <v>36</v>
      </c>
      <c r="B45" s="301"/>
      <c r="C45" s="301"/>
      <c r="D45" s="301"/>
      <c r="E45" s="302"/>
      <c r="F45" s="21">
        <f>SUM(F43:F44)</f>
        <v>4.0739999999999998E-4</v>
      </c>
      <c r="G45" s="19">
        <f>SUM(G43,G44)</f>
        <v>1.3158554468093999</v>
      </c>
    </row>
    <row r="46" spans="1:7" ht="15.75" customHeight="1" thickBot="1">
      <c r="A46" s="309" t="s">
        <v>45</v>
      </c>
      <c r="B46" s="310"/>
      <c r="C46" s="310"/>
      <c r="D46" s="310"/>
      <c r="E46" s="311"/>
      <c r="F46" s="13" t="s">
        <v>26</v>
      </c>
      <c r="G46" s="2" t="s">
        <v>15</v>
      </c>
    </row>
    <row r="47" spans="1:7" ht="15.75" customHeight="1" thickBot="1">
      <c r="A47" s="8" t="s">
        <v>3</v>
      </c>
      <c r="B47" s="275" t="s">
        <v>46</v>
      </c>
      <c r="C47" s="276"/>
      <c r="D47" s="276"/>
      <c r="E47" s="277"/>
      <c r="F47" s="9">
        <v>4.1700000000000001E-3</v>
      </c>
      <c r="G47" s="10">
        <f>PRODUCT(E9,F47)</f>
        <v>13.46862349827</v>
      </c>
    </row>
    <row r="48" spans="1:7" ht="15.75" thickBot="1">
      <c r="A48" s="8" t="s">
        <v>5</v>
      </c>
      <c r="B48" s="275" t="s">
        <v>47</v>
      </c>
      <c r="C48" s="276"/>
      <c r="D48" s="276"/>
      <c r="E48" s="277"/>
      <c r="F48" s="9">
        <f>8%*F47</f>
        <v>3.3360000000000003E-4</v>
      </c>
      <c r="G48" s="10">
        <f>F48*E9</f>
        <v>1.0774898798615999</v>
      </c>
    </row>
    <row r="49" spans="1:7" ht="15.75" customHeight="1" thickBot="1">
      <c r="A49" s="8" t="s">
        <v>6</v>
      </c>
      <c r="B49" s="275" t="s">
        <v>48</v>
      </c>
      <c r="C49" s="276"/>
      <c r="D49" s="276"/>
      <c r="E49" s="277"/>
      <c r="F49" s="22">
        <v>1.4999999999999999E-4</v>
      </c>
      <c r="G49" s="10">
        <f>F49*E9</f>
        <v>0.48448285964999993</v>
      </c>
    </row>
    <row r="50" spans="1:7" ht="15.75" customHeight="1" thickBot="1">
      <c r="A50" s="8" t="s">
        <v>7</v>
      </c>
      <c r="B50" s="275" t="s">
        <v>49</v>
      </c>
      <c r="C50" s="276"/>
      <c r="D50" s="276"/>
      <c r="E50" s="277"/>
      <c r="F50" s="9">
        <v>1.9439999999999999E-2</v>
      </c>
      <c r="G50" s="10">
        <f>PRODUCT(E9,F50)</f>
        <v>62.788978610639994</v>
      </c>
    </row>
    <row r="51" spans="1:7" ht="15.75" thickBot="1">
      <c r="A51" s="8" t="s">
        <v>8</v>
      </c>
      <c r="B51" s="275" t="s">
        <v>50</v>
      </c>
      <c r="C51" s="276"/>
      <c r="D51" s="276"/>
      <c r="E51" s="277"/>
      <c r="F51" s="23">
        <f>F35*F50</f>
        <v>6.9595200000000012E-3</v>
      </c>
      <c r="G51" s="10">
        <f>F51*E9</f>
        <v>22.478454342609123</v>
      </c>
    </row>
    <row r="52" spans="1:7" ht="15.75" thickBot="1">
      <c r="A52" s="8" t="s">
        <v>9</v>
      </c>
      <c r="B52" s="275" t="s">
        <v>51</v>
      </c>
      <c r="C52" s="276"/>
      <c r="D52" s="276"/>
      <c r="E52" s="277"/>
      <c r="F52" s="24">
        <v>1E-4</v>
      </c>
      <c r="G52" s="10">
        <f>E9*F52</f>
        <v>0.32298857310000001</v>
      </c>
    </row>
    <row r="53" spans="1:7" ht="15.75" customHeight="1" thickBot="1">
      <c r="A53" s="8" t="s">
        <v>10</v>
      </c>
      <c r="B53" s="275" t="s">
        <v>52</v>
      </c>
      <c r="C53" s="276"/>
      <c r="D53" s="276"/>
      <c r="E53" s="277"/>
      <c r="F53" s="9">
        <v>4.3636000000000001E-2</v>
      </c>
      <c r="G53" s="10">
        <f>PRODUCT(E9,F53)</f>
        <v>140.939293757916</v>
      </c>
    </row>
    <row r="54" spans="1:7" ht="15.75" thickBot="1">
      <c r="A54" s="300" t="s">
        <v>36</v>
      </c>
      <c r="B54" s="301"/>
      <c r="C54" s="301"/>
      <c r="D54" s="301"/>
      <c r="E54" s="302"/>
      <c r="F54" s="25">
        <f>SUM(F47:F53)</f>
        <v>7.4789120000000001E-2</v>
      </c>
      <c r="G54" s="26">
        <f>SUM(G47:G53)</f>
        <v>241.56031152204673</v>
      </c>
    </row>
    <row r="55" spans="1:7" ht="15.75" thickBot="1">
      <c r="A55" s="312" t="s">
        <v>53</v>
      </c>
      <c r="B55" s="313"/>
      <c r="C55" s="313"/>
      <c r="D55" s="313"/>
      <c r="E55" s="314"/>
      <c r="F55" s="7" t="s">
        <v>26</v>
      </c>
      <c r="G55" s="2" t="s">
        <v>15</v>
      </c>
    </row>
    <row r="56" spans="1:7" ht="15.75" customHeight="1" thickBot="1">
      <c r="A56" s="8" t="s">
        <v>3</v>
      </c>
      <c r="B56" s="275" t="s">
        <v>54</v>
      </c>
      <c r="C56" s="276"/>
      <c r="D56" s="276"/>
      <c r="E56" s="277"/>
      <c r="F56" s="9">
        <v>9.0899999999999995E-2</v>
      </c>
      <c r="G56" s="10">
        <f>PRODUCT(E9,F56)</f>
        <v>293.59661294789998</v>
      </c>
    </row>
    <row r="57" spans="1:7" ht="15.75" customHeight="1" thickBot="1">
      <c r="A57" s="8" t="s">
        <v>5</v>
      </c>
      <c r="B57" s="275" t="s">
        <v>55</v>
      </c>
      <c r="C57" s="276"/>
      <c r="D57" s="276"/>
      <c r="E57" s="277"/>
      <c r="F57" s="9">
        <v>1.66E-2</v>
      </c>
      <c r="G57" s="10">
        <f>PRODUCT(E9,F57)</f>
        <v>53.616103134599996</v>
      </c>
    </row>
    <row r="58" spans="1:7" ht="15.75" customHeight="1" thickBot="1">
      <c r="A58" s="8" t="s">
        <v>6</v>
      </c>
      <c r="B58" s="275" t="s">
        <v>56</v>
      </c>
      <c r="C58" s="276"/>
      <c r="D58" s="276"/>
      <c r="E58" s="277"/>
      <c r="F58" s="9">
        <v>2.0000000000000001E-4</v>
      </c>
      <c r="G58" s="10">
        <f>PRODUCT(E9,F58)</f>
        <v>0.64597714620000002</v>
      </c>
    </row>
    <row r="59" spans="1:7" ht="15.75" customHeight="1" thickBot="1">
      <c r="A59" s="8" t="s">
        <v>7</v>
      </c>
      <c r="B59" s="275" t="s">
        <v>57</v>
      </c>
      <c r="C59" s="276"/>
      <c r="D59" s="276"/>
      <c r="E59" s="277"/>
      <c r="F59" s="9">
        <v>8.2000000000000007E-3</v>
      </c>
      <c r="G59" s="10">
        <f>PRODUCT(E9,F59)</f>
        <v>26.4850629942</v>
      </c>
    </row>
    <row r="60" spans="1:7" ht="15.75" customHeight="1" thickBot="1">
      <c r="A60" s="8" t="s">
        <v>8</v>
      </c>
      <c r="B60" s="275" t="s">
        <v>58</v>
      </c>
      <c r="C60" s="276"/>
      <c r="D60" s="276"/>
      <c r="E60" s="277"/>
      <c r="F60" s="9">
        <v>2.9999999999999997E-4</v>
      </c>
      <c r="G60" s="10">
        <f>PRODUCT(E9,F60)</f>
        <v>0.96896571929999986</v>
      </c>
    </row>
    <row r="61" spans="1:7" ht="15.75" customHeight="1" thickBot="1">
      <c r="A61" s="8" t="s">
        <v>9</v>
      </c>
      <c r="B61" s="275" t="s">
        <v>59</v>
      </c>
      <c r="C61" s="276"/>
      <c r="D61" s="276"/>
      <c r="E61" s="277"/>
      <c r="F61" s="9">
        <v>0</v>
      </c>
      <c r="G61" s="10">
        <v>0</v>
      </c>
    </row>
    <row r="62" spans="1:7" ht="15.75" thickBot="1">
      <c r="A62" s="306" t="s">
        <v>40</v>
      </c>
      <c r="B62" s="315"/>
      <c r="C62" s="315"/>
      <c r="D62" s="315"/>
      <c r="E62" s="316"/>
      <c r="F62" s="9">
        <f>SUM(F56:F61)</f>
        <v>0.1162</v>
      </c>
      <c r="G62" s="10">
        <f>SUM(G56:G61)</f>
        <v>375.31272194219997</v>
      </c>
    </row>
    <row r="63" spans="1:7" ht="15.75" thickBot="1">
      <c r="A63" s="27" t="s">
        <v>10</v>
      </c>
      <c r="B63" s="275" t="s">
        <v>60</v>
      </c>
      <c r="C63" s="276"/>
      <c r="D63" s="276"/>
      <c r="E63" s="277"/>
      <c r="F63" s="23">
        <f>F62*F35</f>
        <v>4.1599600000000007E-2</v>
      </c>
      <c r="G63" s="10">
        <f>F63*E9</f>
        <v>134.36195445530763</v>
      </c>
    </row>
    <row r="64" spans="1:7" ht="15.75" thickBot="1">
      <c r="A64" s="300" t="s">
        <v>36</v>
      </c>
      <c r="B64" s="301"/>
      <c r="C64" s="301"/>
      <c r="D64" s="301"/>
      <c r="E64" s="302"/>
      <c r="F64" s="18">
        <f>SUM(F62:F63)</f>
        <v>0.15779960000000001</v>
      </c>
      <c r="G64" s="19">
        <f>SUM(G62,G63)</f>
        <v>509.6746763975076</v>
      </c>
    </row>
    <row r="65" spans="1:11" ht="15.75" thickBot="1">
      <c r="A65" s="260" t="s">
        <v>61</v>
      </c>
      <c r="B65" s="261"/>
      <c r="C65" s="261"/>
      <c r="D65" s="261"/>
      <c r="E65" s="261"/>
      <c r="F65" s="261"/>
      <c r="G65" s="262"/>
    </row>
    <row r="66" spans="1:11" ht="15.75" customHeight="1" thickBot="1">
      <c r="A66" s="317" t="s">
        <v>62</v>
      </c>
      <c r="B66" s="318"/>
      <c r="C66" s="318"/>
      <c r="D66" s="318"/>
      <c r="E66" s="319"/>
      <c r="F66" s="8" t="s">
        <v>26</v>
      </c>
      <c r="G66" s="2" t="s">
        <v>15</v>
      </c>
    </row>
    <row r="67" spans="1:11" ht="15.75" customHeight="1" thickBot="1">
      <c r="A67" s="3" t="s">
        <v>63</v>
      </c>
      <c r="B67" s="275" t="s">
        <v>64</v>
      </c>
      <c r="C67" s="276"/>
      <c r="D67" s="276"/>
      <c r="E67" s="277"/>
      <c r="F67" s="28">
        <f>F35</f>
        <v>0.3580000000000001</v>
      </c>
      <c r="G67" s="10">
        <f>G35</f>
        <v>1156.2990916980002</v>
      </c>
    </row>
    <row r="68" spans="1:11" ht="15.75" customHeight="1" thickBot="1">
      <c r="A68" s="3" t="s">
        <v>65</v>
      </c>
      <c r="B68" s="275" t="s">
        <v>66</v>
      </c>
      <c r="C68" s="276"/>
      <c r="D68" s="276"/>
      <c r="E68" s="277"/>
      <c r="F68" s="28">
        <f>F41</f>
        <v>0.1645896</v>
      </c>
      <c r="G68" s="10">
        <f>G41</f>
        <v>531.60560051099765</v>
      </c>
    </row>
    <row r="69" spans="1:11" ht="15.75" customHeight="1" thickBot="1">
      <c r="A69" s="3" t="s">
        <v>67</v>
      </c>
      <c r="B69" s="275" t="s">
        <v>43</v>
      </c>
      <c r="C69" s="276"/>
      <c r="D69" s="276"/>
      <c r="E69" s="277"/>
      <c r="F69" s="28">
        <f>F45</f>
        <v>4.0739999999999998E-4</v>
      </c>
      <c r="G69" s="10">
        <f>G45</f>
        <v>1.3158554468093999</v>
      </c>
    </row>
    <row r="70" spans="1:11" ht="15.75" customHeight="1" thickBot="1">
      <c r="A70" s="3" t="s">
        <v>68</v>
      </c>
      <c r="B70" s="275" t="s">
        <v>69</v>
      </c>
      <c r="C70" s="276"/>
      <c r="D70" s="276"/>
      <c r="E70" s="277"/>
      <c r="F70" s="28">
        <f>F54</f>
        <v>7.4789120000000001E-2</v>
      </c>
      <c r="G70" s="10">
        <f>(G54)</f>
        <v>241.56031152204673</v>
      </c>
    </row>
    <row r="71" spans="1:11" ht="15.75" customHeight="1" thickBot="1">
      <c r="A71" s="3" t="s">
        <v>70</v>
      </c>
      <c r="B71" s="275" t="s">
        <v>71</v>
      </c>
      <c r="C71" s="276"/>
      <c r="D71" s="276"/>
      <c r="E71" s="277"/>
      <c r="F71" s="28">
        <f>F64</f>
        <v>0.15779960000000001</v>
      </c>
      <c r="G71" s="10">
        <f>G64</f>
        <v>509.6746763975076</v>
      </c>
    </row>
    <row r="72" spans="1:11" ht="15.75" customHeight="1" thickBot="1">
      <c r="A72" s="3" t="s">
        <v>72</v>
      </c>
      <c r="B72" s="275" t="s">
        <v>73</v>
      </c>
      <c r="C72" s="276"/>
      <c r="D72" s="276"/>
      <c r="E72" s="277"/>
      <c r="F72" s="28">
        <v>0</v>
      </c>
      <c r="G72" s="10">
        <v>0</v>
      </c>
    </row>
    <row r="73" spans="1:11" ht="15.75" thickBot="1">
      <c r="A73" s="281" t="s">
        <v>74</v>
      </c>
      <c r="B73" s="282"/>
      <c r="C73" s="282"/>
      <c r="D73" s="282"/>
      <c r="E73" s="283"/>
      <c r="F73" s="29">
        <f>SUM(F67:F72)</f>
        <v>0.75558572000000013</v>
      </c>
      <c r="G73" s="5">
        <f>SUM(G67:G72)</f>
        <v>2440.4555355753614</v>
      </c>
    </row>
    <row r="74" spans="1:11" ht="15.75" thickBot="1">
      <c r="A74" s="320" t="s">
        <v>75</v>
      </c>
      <c r="B74" s="321"/>
      <c r="C74" s="321"/>
      <c r="D74" s="321"/>
      <c r="E74" s="321"/>
      <c r="F74" s="322"/>
      <c r="G74" s="30">
        <f>SUM(E9,G18,G24,G73)</f>
        <v>6452.9465213733411</v>
      </c>
    </row>
    <row r="75" spans="1:11" ht="15.75" thickBot="1">
      <c r="A75" s="260" t="s">
        <v>76</v>
      </c>
      <c r="B75" s="261"/>
      <c r="C75" s="261"/>
      <c r="D75" s="261"/>
      <c r="E75" s="261"/>
      <c r="F75" s="261"/>
      <c r="G75" s="262"/>
    </row>
    <row r="76" spans="1:11" ht="15.75" customHeight="1" thickBot="1">
      <c r="A76" s="323" t="s">
        <v>77</v>
      </c>
      <c r="B76" s="324"/>
      <c r="C76" s="324"/>
      <c r="D76" s="324"/>
      <c r="E76" s="325"/>
      <c r="F76" s="31" t="s">
        <v>26</v>
      </c>
      <c r="G76" s="2" t="s">
        <v>15</v>
      </c>
      <c r="K76" s="32"/>
    </row>
    <row r="77" spans="1:11" ht="15.75" customHeight="1" thickBot="1">
      <c r="A77" s="8" t="s">
        <v>3</v>
      </c>
      <c r="B77" s="275" t="s">
        <v>78</v>
      </c>
      <c r="C77" s="276"/>
      <c r="D77" s="276"/>
      <c r="E77" s="277"/>
      <c r="F77" s="33">
        <v>0.05</v>
      </c>
      <c r="G77" s="10">
        <f>PRODUCT(G74,F77)</f>
        <v>322.6473260686671</v>
      </c>
    </row>
    <row r="78" spans="1:11" ht="15.75" thickBot="1">
      <c r="A78" s="8" t="s">
        <v>5</v>
      </c>
      <c r="B78" s="275" t="s">
        <v>79</v>
      </c>
      <c r="C78" s="276"/>
      <c r="D78" s="276"/>
      <c r="E78" s="277"/>
      <c r="F78" s="33">
        <v>6.7900000000000002E-2</v>
      </c>
      <c r="G78" s="10">
        <f>F78*(G74+G77)</f>
        <v>460.06282224131235</v>
      </c>
    </row>
    <row r="79" spans="1:11" ht="15.75" thickBot="1">
      <c r="A79" s="8" t="s">
        <v>6</v>
      </c>
      <c r="B79" s="275" t="s">
        <v>80</v>
      </c>
      <c r="C79" s="276"/>
      <c r="D79" s="276"/>
      <c r="E79" s="276"/>
      <c r="F79" s="277"/>
      <c r="G79" s="10">
        <f>SUM(G77,G78,G74)</f>
        <v>7235.6566696833206</v>
      </c>
    </row>
    <row r="80" spans="1:11" ht="15.75" customHeight="1" thickBot="1">
      <c r="A80" s="34" t="s">
        <v>7</v>
      </c>
      <c r="B80" s="275" t="s">
        <v>81</v>
      </c>
      <c r="C80" s="276"/>
      <c r="D80" s="276"/>
      <c r="E80" s="277"/>
      <c r="F80" s="35">
        <f>1-F85</f>
        <v>0.85749999999999993</v>
      </c>
      <c r="G80" s="33"/>
    </row>
    <row r="81" spans="1:7" ht="15.75" customHeight="1" thickBot="1">
      <c r="A81" s="34" t="s">
        <v>8</v>
      </c>
      <c r="B81" s="275" t="s">
        <v>82</v>
      </c>
      <c r="C81" s="276"/>
      <c r="D81" s="276"/>
      <c r="E81" s="276"/>
      <c r="F81" s="277"/>
      <c r="G81" s="36">
        <f>G79/F80</f>
        <v>8438.0835798056232</v>
      </c>
    </row>
    <row r="82" spans="1:7" ht="15.75" thickBot="1">
      <c r="A82" s="37"/>
      <c r="B82" s="290" t="s">
        <v>83</v>
      </c>
      <c r="C82" s="291"/>
      <c r="D82" s="291"/>
      <c r="E82" s="292"/>
      <c r="F82" s="38">
        <v>1.6500000000000001E-2</v>
      </c>
      <c r="G82" s="39">
        <f>G81*F82</f>
        <v>139.2283790667928</v>
      </c>
    </row>
    <row r="83" spans="1:7" ht="15.75" customHeight="1" thickBot="1">
      <c r="A83" s="40"/>
      <c r="B83" s="275" t="s">
        <v>84</v>
      </c>
      <c r="C83" s="276"/>
      <c r="D83" s="276"/>
      <c r="E83" s="277"/>
      <c r="F83" s="38">
        <v>7.5999999999999998E-2</v>
      </c>
      <c r="G83" s="41">
        <f>G81*F83</f>
        <v>641.29435206522737</v>
      </c>
    </row>
    <row r="84" spans="1:7" ht="15.75" thickBot="1">
      <c r="A84" s="42"/>
      <c r="B84" s="275" t="s">
        <v>85</v>
      </c>
      <c r="C84" s="276"/>
      <c r="D84" s="276"/>
      <c r="E84" s="277"/>
      <c r="F84" s="38">
        <v>0.05</v>
      </c>
      <c r="G84" s="41">
        <f>G81*F84</f>
        <v>421.9041789902812</v>
      </c>
    </row>
    <row r="85" spans="1:7" ht="15.75" thickBot="1">
      <c r="A85" s="281" t="s">
        <v>86</v>
      </c>
      <c r="B85" s="282"/>
      <c r="C85" s="282"/>
      <c r="D85" s="282"/>
      <c r="E85" s="283"/>
      <c r="F85" s="43">
        <f>SUM(F82:F84)</f>
        <v>0.14250000000000002</v>
      </c>
      <c r="G85" s="44">
        <f>G82+G83+G84</f>
        <v>1202.4269101223015</v>
      </c>
    </row>
    <row r="86" spans="1:7" ht="15.75" thickBot="1">
      <c r="A86" s="281" t="s">
        <v>87</v>
      </c>
      <c r="B86" s="282"/>
      <c r="C86" s="282"/>
      <c r="D86" s="282"/>
      <c r="E86" s="282"/>
      <c r="F86" s="283"/>
      <c r="G86" s="19">
        <f>SUM(G77:G78,G85)</f>
        <v>1985.1370584322808</v>
      </c>
    </row>
    <row r="87" spans="1:7" ht="15.75" thickBot="1">
      <c r="A87" s="326" t="s">
        <v>243</v>
      </c>
      <c r="B87" s="327"/>
      <c r="C87" s="327"/>
      <c r="D87" s="327"/>
      <c r="E87" s="327"/>
      <c r="F87" s="327"/>
      <c r="G87" s="328"/>
    </row>
    <row r="88" spans="1:7" ht="15.75" thickBot="1">
      <c r="A88" s="329" t="s">
        <v>88</v>
      </c>
      <c r="B88" s="330"/>
      <c r="C88" s="330"/>
      <c r="D88" s="330"/>
      <c r="E88" s="330"/>
      <c r="F88" s="331"/>
      <c r="G88" s="45" t="s">
        <v>89</v>
      </c>
    </row>
    <row r="89" spans="1:7" ht="15.75" thickBot="1">
      <c r="A89" s="306" t="s">
        <v>90</v>
      </c>
      <c r="B89" s="315"/>
      <c r="C89" s="315"/>
      <c r="D89" s="315"/>
      <c r="E89" s="315"/>
      <c r="F89" s="316"/>
      <c r="G89" s="10">
        <f>E9</f>
        <v>3229.8857309999999</v>
      </c>
    </row>
    <row r="90" spans="1:7" ht="15.75" thickBot="1">
      <c r="A90" s="306" t="s">
        <v>91</v>
      </c>
      <c r="B90" s="315"/>
      <c r="C90" s="315"/>
      <c r="D90" s="315"/>
      <c r="E90" s="315"/>
      <c r="F90" s="316"/>
      <c r="G90" s="10">
        <f>G18</f>
        <v>549.93340000000001</v>
      </c>
    </row>
    <row r="91" spans="1:7" ht="15.75" thickBot="1">
      <c r="A91" s="306" t="s">
        <v>92</v>
      </c>
      <c r="B91" s="315"/>
      <c r="C91" s="315"/>
      <c r="D91" s="315"/>
      <c r="E91" s="315"/>
      <c r="F91" s="316"/>
      <c r="G91" s="10">
        <f>G24</f>
        <v>232.67185479797976</v>
      </c>
    </row>
    <row r="92" spans="1:7" ht="15.75" thickBot="1">
      <c r="A92" s="306" t="s">
        <v>93</v>
      </c>
      <c r="B92" s="315"/>
      <c r="C92" s="315"/>
      <c r="D92" s="315"/>
      <c r="E92" s="315"/>
      <c r="F92" s="316"/>
      <c r="G92" s="10">
        <f>G73</f>
        <v>2440.4555355753614</v>
      </c>
    </row>
    <row r="93" spans="1:7" ht="15.75" thickBot="1">
      <c r="A93" s="306" t="s">
        <v>94</v>
      </c>
      <c r="B93" s="315"/>
      <c r="C93" s="315"/>
      <c r="D93" s="315"/>
      <c r="E93" s="315"/>
      <c r="F93" s="316"/>
      <c r="G93" s="10">
        <f>G89+G90+G91+G92</f>
        <v>6452.9465213733411</v>
      </c>
    </row>
    <row r="94" spans="1:7" ht="15.75" thickBot="1">
      <c r="A94" s="306" t="s">
        <v>95</v>
      </c>
      <c r="B94" s="315"/>
      <c r="C94" s="315"/>
      <c r="D94" s="315"/>
      <c r="E94" s="315"/>
      <c r="F94" s="316"/>
      <c r="G94" s="10">
        <f>G86</f>
        <v>1985.1370584322808</v>
      </c>
    </row>
    <row r="95" spans="1:7" ht="16.5" thickBot="1">
      <c r="A95" s="266" t="s">
        <v>96</v>
      </c>
      <c r="B95" s="267"/>
      <c r="C95" s="267"/>
      <c r="D95" s="267"/>
      <c r="E95" s="267"/>
      <c r="F95" s="268"/>
      <c r="G95" s="46">
        <f>G93+G94</f>
        <v>8438.0835798056214</v>
      </c>
    </row>
  </sheetData>
  <mergeCells count="102">
    <mergeCell ref="B5:D5"/>
    <mergeCell ref="E5:G5"/>
    <mergeCell ref="B6:D6"/>
    <mergeCell ref="E6:G6"/>
    <mergeCell ref="B7:D7"/>
    <mergeCell ref="E7:G7"/>
    <mergeCell ref="A1:G1"/>
    <mergeCell ref="A2:G2"/>
    <mergeCell ref="A3:D3"/>
    <mergeCell ref="E3:G3"/>
    <mergeCell ref="B4:D4"/>
    <mergeCell ref="E4:G4"/>
    <mergeCell ref="A9:D9"/>
    <mergeCell ref="E9:G9"/>
    <mergeCell ref="A10:G10"/>
    <mergeCell ref="A11:F11"/>
    <mergeCell ref="B12:F12"/>
    <mergeCell ref="B13:F13"/>
    <mergeCell ref="B8:D8"/>
    <mergeCell ref="E8:G8"/>
    <mergeCell ref="B22:F22"/>
    <mergeCell ref="B23:F23"/>
    <mergeCell ref="A24:F24"/>
    <mergeCell ref="A25:G25"/>
    <mergeCell ref="A26:E26"/>
    <mergeCell ref="B27:E27"/>
    <mergeCell ref="A18:F18"/>
    <mergeCell ref="A19:G19"/>
    <mergeCell ref="A20:F20"/>
    <mergeCell ref="B21:F21"/>
    <mergeCell ref="B34:E34"/>
    <mergeCell ref="A35:E35"/>
    <mergeCell ref="A36:E36"/>
    <mergeCell ref="B37:E37"/>
    <mergeCell ref="B38:E38"/>
    <mergeCell ref="A39:E39"/>
    <mergeCell ref="B28:E28"/>
    <mergeCell ref="B29:E29"/>
    <mergeCell ref="B30:E30"/>
    <mergeCell ref="B31:E31"/>
    <mergeCell ref="B32:E32"/>
    <mergeCell ref="B33:E33"/>
    <mergeCell ref="A46:E46"/>
    <mergeCell ref="B47:E47"/>
    <mergeCell ref="B48:E48"/>
    <mergeCell ref="B49:E49"/>
    <mergeCell ref="B50:E50"/>
    <mergeCell ref="B51:E51"/>
    <mergeCell ref="B40:E40"/>
    <mergeCell ref="A41:E41"/>
    <mergeCell ref="A42:E42"/>
    <mergeCell ref="B43:E43"/>
    <mergeCell ref="B44:E44"/>
    <mergeCell ref="A45:E45"/>
    <mergeCell ref="B58:E58"/>
    <mergeCell ref="B59:E59"/>
    <mergeCell ref="B60:E60"/>
    <mergeCell ref="B61:E61"/>
    <mergeCell ref="A62:E62"/>
    <mergeCell ref="B63:E63"/>
    <mergeCell ref="B52:E52"/>
    <mergeCell ref="B53:E53"/>
    <mergeCell ref="A54:E54"/>
    <mergeCell ref="A55:E55"/>
    <mergeCell ref="B56:E56"/>
    <mergeCell ref="B57:E57"/>
    <mergeCell ref="B70:E70"/>
    <mergeCell ref="B71:E71"/>
    <mergeCell ref="B72:E72"/>
    <mergeCell ref="A73:E73"/>
    <mergeCell ref="A74:F74"/>
    <mergeCell ref="A75:G75"/>
    <mergeCell ref="A64:E64"/>
    <mergeCell ref="A65:G65"/>
    <mergeCell ref="A66:E66"/>
    <mergeCell ref="B67:E67"/>
    <mergeCell ref="B68:E68"/>
    <mergeCell ref="B69:E69"/>
    <mergeCell ref="A94:F94"/>
    <mergeCell ref="A95:F95"/>
    <mergeCell ref="B14:F14"/>
    <mergeCell ref="B15:F15"/>
    <mergeCell ref="B16:F16"/>
    <mergeCell ref="B17:F17"/>
    <mergeCell ref="A88:F88"/>
    <mergeCell ref="A89:F89"/>
    <mergeCell ref="A90:F90"/>
    <mergeCell ref="A91:F91"/>
    <mergeCell ref="A92:F92"/>
    <mergeCell ref="A93:F93"/>
    <mergeCell ref="B82:E82"/>
    <mergeCell ref="B83:E83"/>
    <mergeCell ref="B84:E84"/>
    <mergeCell ref="A85:E85"/>
    <mergeCell ref="A86:F86"/>
    <mergeCell ref="A87:G87"/>
    <mergeCell ref="A76:E76"/>
    <mergeCell ref="B77:E77"/>
    <mergeCell ref="B78:E78"/>
    <mergeCell ref="B79:F79"/>
    <mergeCell ref="B80:E80"/>
    <mergeCell ref="B81:F81"/>
  </mergeCells>
  <pageMargins left="0.511811024" right="0.511811024" top="0.78740157499999996" bottom="0.78740157499999996" header="0.31496062000000002" footer="0.31496062000000002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abSelected="1" workbookViewId="0">
      <selection activeCell="N43" sqref="N43"/>
    </sheetView>
  </sheetViews>
  <sheetFormatPr defaultRowHeight="15"/>
  <cols>
    <col min="7" max="7" width="16" customWidth="1"/>
    <col min="11" max="11" width="10.7109375" bestFit="1" customWidth="1"/>
    <col min="15" max="15" width="10.7109375" bestFit="1" customWidth="1"/>
    <col min="263" max="263" width="16" customWidth="1"/>
    <col min="267" max="267" width="10.7109375" bestFit="1" customWidth="1"/>
    <col min="519" max="519" width="16" customWidth="1"/>
    <col min="523" max="523" width="10.7109375" bestFit="1" customWidth="1"/>
    <col min="775" max="775" width="16" customWidth="1"/>
    <col min="779" max="779" width="10.7109375" bestFit="1" customWidth="1"/>
    <col min="1031" max="1031" width="16" customWidth="1"/>
    <col min="1035" max="1035" width="10.7109375" bestFit="1" customWidth="1"/>
    <col min="1287" max="1287" width="16" customWidth="1"/>
    <col min="1291" max="1291" width="10.7109375" bestFit="1" customWidth="1"/>
    <col min="1543" max="1543" width="16" customWidth="1"/>
    <col min="1547" max="1547" width="10.7109375" bestFit="1" customWidth="1"/>
    <col min="1799" max="1799" width="16" customWidth="1"/>
    <col min="1803" max="1803" width="10.7109375" bestFit="1" customWidth="1"/>
    <col min="2055" max="2055" width="16" customWidth="1"/>
    <col min="2059" max="2059" width="10.7109375" bestFit="1" customWidth="1"/>
    <col min="2311" max="2311" width="16" customWidth="1"/>
    <col min="2315" max="2315" width="10.7109375" bestFit="1" customWidth="1"/>
    <col min="2567" max="2567" width="16" customWidth="1"/>
    <col min="2571" max="2571" width="10.7109375" bestFit="1" customWidth="1"/>
    <col min="2823" max="2823" width="16" customWidth="1"/>
    <col min="2827" max="2827" width="10.7109375" bestFit="1" customWidth="1"/>
    <col min="3079" max="3079" width="16" customWidth="1"/>
    <col min="3083" max="3083" width="10.7109375" bestFit="1" customWidth="1"/>
    <col min="3335" max="3335" width="16" customWidth="1"/>
    <col min="3339" max="3339" width="10.7109375" bestFit="1" customWidth="1"/>
    <col min="3591" max="3591" width="16" customWidth="1"/>
    <col min="3595" max="3595" width="10.7109375" bestFit="1" customWidth="1"/>
    <col min="3847" max="3847" width="16" customWidth="1"/>
    <col min="3851" max="3851" width="10.7109375" bestFit="1" customWidth="1"/>
    <col min="4103" max="4103" width="16" customWidth="1"/>
    <col min="4107" max="4107" width="10.7109375" bestFit="1" customWidth="1"/>
    <col min="4359" max="4359" width="16" customWidth="1"/>
    <col min="4363" max="4363" width="10.7109375" bestFit="1" customWidth="1"/>
    <col min="4615" max="4615" width="16" customWidth="1"/>
    <col min="4619" max="4619" width="10.7109375" bestFit="1" customWidth="1"/>
    <col min="4871" max="4871" width="16" customWidth="1"/>
    <col min="4875" max="4875" width="10.7109375" bestFit="1" customWidth="1"/>
    <col min="5127" max="5127" width="16" customWidth="1"/>
    <col min="5131" max="5131" width="10.7109375" bestFit="1" customWidth="1"/>
    <col min="5383" max="5383" width="16" customWidth="1"/>
    <col min="5387" max="5387" width="10.7109375" bestFit="1" customWidth="1"/>
    <col min="5639" max="5639" width="16" customWidth="1"/>
    <col min="5643" max="5643" width="10.7109375" bestFit="1" customWidth="1"/>
    <col min="5895" max="5895" width="16" customWidth="1"/>
    <col min="5899" max="5899" width="10.7109375" bestFit="1" customWidth="1"/>
    <col min="6151" max="6151" width="16" customWidth="1"/>
    <col min="6155" max="6155" width="10.7109375" bestFit="1" customWidth="1"/>
    <col min="6407" max="6407" width="16" customWidth="1"/>
    <col min="6411" max="6411" width="10.7109375" bestFit="1" customWidth="1"/>
    <col min="6663" max="6663" width="16" customWidth="1"/>
    <col min="6667" max="6667" width="10.7109375" bestFit="1" customWidth="1"/>
    <col min="6919" max="6919" width="16" customWidth="1"/>
    <col min="6923" max="6923" width="10.7109375" bestFit="1" customWidth="1"/>
    <col min="7175" max="7175" width="16" customWidth="1"/>
    <col min="7179" max="7179" width="10.7109375" bestFit="1" customWidth="1"/>
    <col min="7431" max="7431" width="16" customWidth="1"/>
    <col min="7435" max="7435" width="10.7109375" bestFit="1" customWidth="1"/>
    <col min="7687" max="7687" width="16" customWidth="1"/>
    <col min="7691" max="7691" width="10.7109375" bestFit="1" customWidth="1"/>
    <col min="7943" max="7943" width="16" customWidth="1"/>
    <col min="7947" max="7947" width="10.7109375" bestFit="1" customWidth="1"/>
    <col min="8199" max="8199" width="16" customWidth="1"/>
    <col min="8203" max="8203" width="10.7109375" bestFit="1" customWidth="1"/>
    <col min="8455" max="8455" width="16" customWidth="1"/>
    <col min="8459" max="8459" width="10.7109375" bestFit="1" customWidth="1"/>
    <col min="8711" max="8711" width="16" customWidth="1"/>
    <col min="8715" max="8715" width="10.7109375" bestFit="1" customWidth="1"/>
    <col min="8967" max="8967" width="16" customWidth="1"/>
    <col min="8971" max="8971" width="10.7109375" bestFit="1" customWidth="1"/>
    <col min="9223" max="9223" width="16" customWidth="1"/>
    <col min="9227" max="9227" width="10.7109375" bestFit="1" customWidth="1"/>
    <col min="9479" max="9479" width="16" customWidth="1"/>
    <col min="9483" max="9483" width="10.7109375" bestFit="1" customWidth="1"/>
    <col min="9735" max="9735" width="16" customWidth="1"/>
    <col min="9739" max="9739" width="10.7109375" bestFit="1" customWidth="1"/>
    <col min="9991" max="9991" width="16" customWidth="1"/>
    <col min="9995" max="9995" width="10.7109375" bestFit="1" customWidth="1"/>
    <col min="10247" max="10247" width="16" customWidth="1"/>
    <col min="10251" max="10251" width="10.7109375" bestFit="1" customWidth="1"/>
    <col min="10503" max="10503" width="16" customWidth="1"/>
    <col min="10507" max="10507" width="10.7109375" bestFit="1" customWidth="1"/>
    <col min="10759" max="10759" width="16" customWidth="1"/>
    <col min="10763" max="10763" width="10.7109375" bestFit="1" customWidth="1"/>
    <col min="11015" max="11015" width="16" customWidth="1"/>
    <col min="11019" max="11019" width="10.7109375" bestFit="1" customWidth="1"/>
    <col min="11271" max="11271" width="16" customWidth="1"/>
    <col min="11275" max="11275" width="10.7109375" bestFit="1" customWidth="1"/>
    <col min="11527" max="11527" width="16" customWidth="1"/>
    <col min="11531" max="11531" width="10.7109375" bestFit="1" customWidth="1"/>
    <col min="11783" max="11783" width="16" customWidth="1"/>
    <col min="11787" max="11787" width="10.7109375" bestFit="1" customWidth="1"/>
    <col min="12039" max="12039" width="16" customWidth="1"/>
    <col min="12043" max="12043" width="10.7109375" bestFit="1" customWidth="1"/>
    <col min="12295" max="12295" width="16" customWidth="1"/>
    <col min="12299" max="12299" width="10.7109375" bestFit="1" customWidth="1"/>
    <col min="12551" max="12551" width="16" customWidth="1"/>
    <col min="12555" max="12555" width="10.7109375" bestFit="1" customWidth="1"/>
    <col min="12807" max="12807" width="16" customWidth="1"/>
    <col min="12811" max="12811" width="10.7109375" bestFit="1" customWidth="1"/>
    <col min="13063" max="13063" width="16" customWidth="1"/>
    <col min="13067" max="13067" width="10.7109375" bestFit="1" customWidth="1"/>
    <col min="13319" max="13319" width="16" customWidth="1"/>
    <col min="13323" max="13323" width="10.7109375" bestFit="1" customWidth="1"/>
    <col min="13575" max="13575" width="16" customWidth="1"/>
    <col min="13579" max="13579" width="10.7109375" bestFit="1" customWidth="1"/>
    <col min="13831" max="13831" width="16" customWidth="1"/>
    <col min="13835" max="13835" width="10.7109375" bestFit="1" customWidth="1"/>
    <col min="14087" max="14087" width="16" customWidth="1"/>
    <col min="14091" max="14091" width="10.7109375" bestFit="1" customWidth="1"/>
    <col min="14343" max="14343" width="16" customWidth="1"/>
    <col min="14347" max="14347" width="10.7109375" bestFit="1" customWidth="1"/>
    <col min="14599" max="14599" width="16" customWidth="1"/>
    <col min="14603" max="14603" width="10.7109375" bestFit="1" customWidth="1"/>
    <col min="14855" max="14855" width="16" customWidth="1"/>
    <col min="14859" max="14859" width="10.7109375" bestFit="1" customWidth="1"/>
    <col min="15111" max="15111" width="16" customWidth="1"/>
    <col min="15115" max="15115" width="10.7109375" bestFit="1" customWidth="1"/>
    <col min="15367" max="15367" width="16" customWidth="1"/>
    <col min="15371" max="15371" width="10.7109375" bestFit="1" customWidth="1"/>
    <col min="15623" max="15623" width="16" customWidth="1"/>
    <col min="15627" max="15627" width="10.7109375" bestFit="1" customWidth="1"/>
    <col min="15879" max="15879" width="16" customWidth="1"/>
    <col min="15883" max="15883" width="10.7109375" bestFit="1" customWidth="1"/>
    <col min="16135" max="16135" width="16" customWidth="1"/>
    <col min="16139" max="16139" width="10.7109375" bestFit="1" customWidth="1"/>
  </cols>
  <sheetData>
    <row r="1" spans="1:15" ht="15.75" thickBot="1">
      <c r="A1" s="260" t="s">
        <v>0</v>
      </c>
      <c r="B1" s="261"/>
      <c r="C1" s="261"/>
      <c r="D1" s="261"/>
      <c r="E1" s="261"/>
      <c r="F1" s="261"/>
      <c r="G1" s="262"/>
    </row>
    <row r="2" spans="1:15" ht="15.75" thickBot="1">
      <c r="A2" s="263" t="s">
        <v>244</v>
      </c>
      <c r="B2" s="264"/>
      <c r="C2" s="264"/>
      <c r="D2" s="264"/>
      <c r="E2" s="264"/>
      <c r="F2" s="264"/>
      <c r="G2" s="265"/>
    </row>
    <row r="3" spans="1:15" ht="15.75" customHeight="1" thickBot="1">
      <c r="A3" s="263" t="s">
        <v>1</v>
      </c>
      <c r="B3" s="264"/>
      <c r="C3" s="264"/>
      <c r="D3" s="265"/>
      <c r="E3" s="266" t="s">
        <v>2</v>
      </c>
      <c r="F3" s="267"/>
      <c r="G3" s="268"/>
    </row>
    <row r="4" spans="1:15" ht="15.75" thickBot="1">
      <c r="A4" s="1" t="s">
        <v>3</v>
      </c>
      <c r="B4" s="269" t="s">
        <v>4</v>
      </c>
      <c r="C4" s="270"/>
      <c r="D4" s="271"/>
      <c r="E4" s="272">
        <v>1919.01</v>
      </c>
      <c r="F4" s="273"/>
      <c r="G4" s="274"/>
    </row>
    <row r="5" spans="1:15" ht="15.75" thickBot="1">
      <c r="A5" s="1" t="s">
        <v>5</v>
      </c>
      <c r="B5" s="269" t="s">
        <v>126</v>
      </c>
      <c r="C5" s="270"/>
      <c r="D5" s="271"/>
      <c r="E5" s="278">
        <f>E4*0.3</f>
        <v>575.70299999999997</v>
      </c>
      <c r="F5" s="279"/>
      <c r="G5" s="280"/>
    </row>
    <row r="6" spans="1:15" ht="15.75" thickBot="1">
      <c r="A6" s="281" t="s">
        <v>12</v>
      </c>
      <c r="B6" s="282"/>
      <c r="C6" s="282"/>
      <c r="D6" s="283"/>
      <c r="E6" s="284">
        <f>SUM(E4:E5)</f>
        <v>2494.7129999999997</v>
      </c>
      <c r="F6" s="285"/>
      <c r="G6" s="286"/>
    </row>
    <row r="7" spans="1:15" ht="15.75" thickBot="1">
      <c r="A7" s="260" t="s">
        <v>13</v>
      </c>
      <c r="B7" s="261"/>
      <c r="C7" s="261"/>
      <c r="D7" s="261"/>
      <c r="E7" s="261"/>
      <c r="F7" s="261"/>
      <c r="G7" s="262"/>
    </row>
    <row r="8" spans="1:15" ht="15.75" thickBot="1">
      <c r="A8" s="287" t="s">
        <v>14</v>
      </c>
      <c r="B8" s="288"/>
      <c r="C8" s="288"/>
      <c r="D8" s="288"/>
      <c r="E8" s="288"/>
      <c r="F8" s="289"/>
      <c r="G8" s="2" t="s">
        <v>15</v>
      </c>
    </row>
    <row r="9" spans="1:15" ht="15.75" thickBot="1">
      <c r="A9" s="3" t="s">
        <v>3</v>
      </c>
      <c r="B9" s="275" t="s">
        <v>16</v>
      </c>
      <c r="C9" s="276"/>
      <c r="D9" s="276"/>
      <c r="E9" s="276"/>
      <c r="F9" s="277"/>
      <c r="G9" s="4">
        <f>(4.7*2*15)-0.06*E4</f>
        <v>25.859400000000008</v>
      </c>
    </row>
    <row r="10" spans="1:15" ht="15.75" thickBot="1">
      <c r="A10" s="3" t="s">
        <v>5</v>
      </c>
      <c r="B10" s="275" t="s">
        <v>17</v>
      </c>
      <c r="C10" s="276"/>
      <c r="D10" s="276"/>
      <c r="E10" s="276"/>
      <c r="F10" s="277"/>
      <c r="G10" s="4">
        <f>'Memoria de calculo'!F34</f>
        <v>454.2</v>
      </c>
    </row>
    <row r="11" spans="1:15" ht="15.75" customHeight="1" thickBot="1">
      <c r="A11" s="3" t="s">
        <v>6</v>
      </c>
      <c r="B11" s="275" t="s">
        <v>156</v>
      </c>
      <c r="C11" s="276"/>
      <c r="D11" s="276"/>
      <c r="E11" s="276"/>
      <c r="F11" s="277"/>
      <c r="G11" s="4">
        <v>31.14</v>
      </c>
    </row>
    <row r="12" spans="1:15" ht="15.75" customHeight="1" thickBot="1">
      <c r="A12" s="3" t="s">
        <v>7</v>
      </c>
      <c r="B12" s="275" t="s">
        <v>217</v>
      </c>
      <c r="C12" s="276"/>
      <c r="D12" s="276"/>
      <c r="E12" s="276"/>
      <c r="F12" s="277"/>
      <c r="G12" s="4">
        <v>14.023999999999999</v>
      </c>
    </row>
    <row r="13" spans="1:15" ht="15.75" customHeight="1">
      <c r="A13" s="153" t="s">
        <v>8</v>
      </c>
      <c r="B13" s="290" t="s">
        <v>157</v>
      </c>
      <c r="C13" s="291"/>
      <c r="D13" s="291"/>
      <c r="E13" s="291"/>
      <c r="F13" s="292"/>
      <c r="G13" s="154">
        <v>2.35</v>
      </c>
      <c r="O13" s="32"/>
    </row>
    <row r="14" spans="1:15" ht="15.75" customHeight="1">
      <c r="A14" s="155" t="s">
        <v>9</v>
      </c>
      <c r="B14" s="296" t="s">
        <v>218</v>
      </c>
      <c r="C14" s="296"/>
      <c r="D14" s="296"/>
      <c r="E14" s="296"/>
      <c r="F14" s="296"/>
      <c r="G14" s="156">
        <f>'Memoria de calculo'!E41</f>
        <v>22.36</v>
      </c>
      <c r="O14" s="32"/>
    </row>
    <row r="15" spans="1:15" ht="15.75" thickBot="1">
      <c r="A15" s="293" t="s">
        <v>18</v>
      </c>
      <c r="B15" s="294"/>
      <c r="C15" s="294"/>
      <c r="D15" s="294"/>
      <c r="E15" s="294"/>
      <c r="F15" s="295"/>
      <c r="G15" s="5">
        <f>SUM(G9:G14)</f>
        <v>549.93340000000001</v>
      </c>
    </row>
    <row r="16" spans="1:15" ht="15.75" thickBot="1">
      <c r="A16" s="260" t="s">
        <v>19</v>
      </c>
      <c r="B16" s="261"/>
      <c r="C16" s="261"/>
      <c r="D16" s="261"/>
      <c r="E16" s="261"/>
      <c r="F16" s="261"/>
      <c r="G16" s="262"/>
    </row>
    <row r="17" spans="1:13" ht="15.75" thickBot="1">
      <c r="A17" s="287" t="s">
        <v>20</v>
      </c>
      <c r="B17" s="288"/>
      <c r="C17" s="288"/>
      <c r="D17" s="288"/>
      <c r="E17" s="288"/>
      <c r="F17" s="289"/>
      <c r="G17" s="6" t="s">
        <v>15</v>
      </c>
      <c r="L17" s="32"/>
    </row>
    <row r="18" spans="1:13" ht="15.75" thickBot="1">
      <c r="A18" s="3" t="s">
        <v>3</v>
      </c>
      <c r="B18" s="275" t="s">
        <v>21</v>
      </c>
      <c r="C18" s="276"/>
      <c r="D18" s="276"/>
      <c r="E18" s="276"/>
      <c r="F18" s="277"/>
      <c r="G18" s="4">
        <f>Uniforme!Z21</f>
        <v>182.2558333333333</v>
      </c>
    </row>
    <row r="19" spans="1:13" ht="15.75" thickBot="1">
      <c r="A19" s="3" t="s">
        <v>5</v>
      </c>
      <c r="B19" s="275" t="s">
        <v>219</v>
      </c>
      <c r="C19" s="276"/>
      <c r="D19" s="276"/>
      <c r="E19" s="276"/>
      <c r="F19" s="277"/>
      <c r="G19" s="4">
        <f>Equipamentos!K19</f>
        <v>50.416021464646462</v>
      </c>
    </row>
    <row r="20" spans="1:13" ht="15.75" thickBot="1">
      <c r="A20" s="3" t="s">
        <v>6</v>
      </c>
      <c r="B20" s="275" t="s">
        <v>11</v>
      </c>
      <c r="C20" s="276"/>
      <c r="D20" s="276"/>
      <c r="E20" s="276"/>
      <c r="F20" s="277"/>
      <c r="G20" s="4">
        <v>0</v>
      </c>
    </row>
    <row r="21" spans="1:13" ht="15.75" thickBot="1">
      <c r="A21" s="281" t="s">
        <v>23</v>
      </c>
      <c r="B21" s="282"/>
      <c r="C21" s="282"/>
      <c r="D21" s="282"/>
      <c r="E21" s="282"/>
      <c r="F21" s="283"/>
      <c r="G21" s="5">
        <f>SUM(G18:G20)</f>
        <v>232.67185479797976</v>
      </c>
    </row>
    <row r="22" spans="1:13" ht="15.75" thickBot="1">
      <c r="A22" s="260" t="s">
        <v>24</v>
      </c>
      <c r="B22" s="261"/>
      <c r="C22" s="261"/>
      <c r="D22" s="261"/>
      <c r="E22" s="261"/>
      <c r="F22" s="261"/>
      <c r="G22" s="262"/>
    </row>
    <row r="23" spans="1:13" ht="15.75" thickBot="1">
      <c r="A23" s="297" t="s">
        <v>25</v>
      </c>
      <c r="B23" s="298"/>
      <c r="C23" s="298"/>
      <c r="D23" s="298"/>
      <c r="E23" s="299"/>
      <c r="F23" s="7" t="s">
        <v>26</v>
      </c>
      <c r="G23" s="2" t="s">
        <v>15</v>
      </c>
    </row>
    <row r="24" spans="1:13" ht="15.75" thickBot="1">
      <c r="A24" s="8" t="s">
        <v>3</v>
      </c>
      <c r="B24" s="275" t="s">
        <v>27</v>
      </c>
      <c r="C24" s="276"/>
      <c r="D24" s="276"/>
      <c r="E24" s="277"/>
      <c r="F24" s="118">
        <v>0.2</v>
      </c>
      <c r="G24" s="10">
        <f>PRODUCT(E6,F24)</f>
        <v>498.94259999999997</v>
      </c>
    </row>
    <row r="25" spans="1:13" ht="15.75" customHeight="1" thickBot="1">
      <c r="A25" s="8" t="s">
        <v>5</v>
      </c>
      <c r="B25" s="275" t="s">
        <v>28</v>
      </c>
      <c r="C25" s="276"/>
      <c r="D25" s="276"/>
      <c r="E25" s="277"/>
      <c r="F25" s="118">
        <v>1.4999999999999999E-2</v>
      </c>
      <c r="G25" s="10">
        <f>PRODUCT(E6,F25)</f>
        <v>37.420694999999995</v>
      </c>
    </row>
    <row r="26" spans="1:13" ht="15.75" customHeight="1" thickBot="1">
      <c r="A26" s="8" t="s">
        <v>6</v>
      </c>
      <c r="B26" s="275" t="s">
        <v>29</v>
      </c>
      <c r="C26" s="276"/>
      <c r="D26" s="276"/>
      <c r="E26" s="277"/>
      <c r="F26" s="118">
        <v>0.01</v>
      </c>
      <c r="G26" s="10">
        <f>PRODUCT(E6,F26)</f>
        <v>24.947129999999998</v>
      </c>
    </row>
    <row r="27" spans="1:13" ht="15.75" thickBot="1">
      <c r="A27" s="8" t="s">
        <v>7</v>
      </c>
      <c r="B27" s="275" t="s">
        <v>30</v>
      </c>
      <c r="C27" s="276"/>
      <c r="D27" s="276"/>
      <c r="E27" s="277"/>
      <c r="F27" s="118">
        <v>2E-3</v>
      </c>
      <c r="G27" s="10">
        <f>PRODUCT(E6,F27)</f>
        <v>4.9894259999999999</v>
      </c>
    </row>
    <row r="28" spans="1:13" ht="15.75" customHeight="1" thickBot="1">
      <c r="A28" s="8" t="s">
        <v>8</v>
      </c>
      <c r="B28" s="275" t="s">
        <v>31</v>
      </c>
      <c r="C28" s="276"/>
      <c r="D28" s="276"/>
      <c r="E28" s="277"/>
      <c r="F28" s="118">
        <v>2.5000000000000001E-2</v>
      </c>
      <c r="G28" s="10">
        <f>PRODUCT(E6,F28)</f>
        <v>62.367824999999996</v>
      </c>
    </row>
    <row r="29" spans="1:13" ht="15.75" thickBot="1">
      <c r="A29" s="8" t="s">
        <v>9</v>
      </c>
      <c r="B29" s="275" t="s">
        <v>32</v>
      </c>
      <c r="C29" s="276"/>
      <c r="D29" s="276"/>
      <c r="E29" s="277"/>
      <c r="F29" s="118">
        <v>0.08</v>
      </c>
      <c r="G29" s="10">
        <f>PRODUCT(E6,F29)</f>
        <v>199.57703999999998</v>
      </c>
      <c r="M29" s="11"/>
    </row>
    <row r="30" spans="1:13" ht="15.75" customHeight="1" thickBot="1">
      <c r="A30" s="8" t="s">
        <v>10</v>
      </c>
      <c r="B30" s="275" t="s">
        <v>33</v>
      </c>
      <c r="C30" s="276"/>
      <c r="D30" s="276"/>
      <c r="E30" s="277"/>
      <c r="F30" s="118">
        <v>0.03</v>
      </c>
      <c r="G30" s="10">
        <f>PRODUCT(E6,F30)</f>
        <v>74.84138999999999</v>
      </c>
    </row>
    <row r="31" spans="1:13" ht="15.75" thickBot="1">
      <c r="A31" s="8" t="s">
        <v>34</v>
      </c>
      <c r="B31" s="275" t="s">
        <v>35</v>
      </c>
      <c r="C31" s="276"/>
      <c r="D31" s="276"/>
      <c r="E31" s="277"/>
      <c r="F31" s="118">
        <v>6.0000000000000001E-3</v>
      </c>
      <c r="G31" s="10">
        <f>PRODUCT(E6,F31)</f>
        <v>14.968277999999998</v>
      </c>
    </row>
    <row r="32" spans="1:13" ht="15.75" thickBot="1">
      <c r="A32" s="300" t="s">
        <v>36</v>
      </c>
      <c r="B32" s="301"/>
      <c r="C32" s="301"/>
      <c r="D32" s="301"/>
      <c r="E32" s="302"/>
      <c r="F32" s="12">
        <f>SUM(F24:F31)</f>
        <v>0.3680000000000001</v>
      </c>
      <c r="G32" s="5">
        <f>IF(SUM(G24:G31)=E6*F32,SUM(G24:G31),"ERRO")</f>
        <v>918.05438400000003</v>
      </c>
    </row>
    <row r="33" spans="1:7" ht="15.75" thickBot="1">
      <c r="A33" s="297" t="s">
        <v>37</v>
      </c>
      <c r="B33" s="298"/>
      <c r="C33" s="298"/>
      <c r="D33" s="298"/>
      <c r="E33" s="299"/>
      <c r="F33" s="13" t="s">
        <v>26</v>
      </c>
      <c r="G33" s="2" t="s">
        <v>15</v>
      </c>
    </row>
    <row r="34" spans="1:7" ht="15.75" thickBot="1">
      <c r="A34" s="8" t="s">
        <v>3</v>
      </c>
      <c r="B34" s="290" t="s">
        <v>38</v>
      </c>
      <c r="C34" s="291"/>
      <c r="D34" s="291"/>
      <c r="E34" s="292"/>
      <c r="F34" s="14">
        <v>9.0899999999999995E-2</v>
      </c>
      <c r="G34" s="15">
        <f>PRODUCT(E6,F34)</f>
        <v>226.76941169999995</v>
      </c>
    </row>
    <row r="35" spans="1:7" ht="15.75" thickBot="1">
      <c r="A35" s="16" t="s">
        <v>5</v>
      </c>
      <c r="B35" s="303" t="s">
        <v>39</v>
      </c>
      <c r="C35" s="304"/>
      <c r="D35" s="304"/>
      <c r="E35" s="305"/>
      <c r="F35" s="14">
        <v>3.0300000000000001E-2</v>
      </c>
      <c r="G35" s="15">
        <f>PRODUCT(E6,F35)</f>
        <v>75.589803899999993</v>
      </c>
    </row>
    <row r="36" spans="1:7" ht="15.75" thickBot="1">
      <c r="A36" s="306" t="s">
        <v>40</v>
      </c>
      <c r="B36" s="307"/>
      <c r="C36" s="307"/>
      <c r="D36" s="307"/>
      <c r="E36" s="308"/>
      <c r="F36" s="9">
        <f>SUM(F34:F35)</f>
        <v>0.1212</v>
      </c>
      <c r="G36" s="10">
        <f>SUM(G34:G35)</f>
        <v>302.35921559999997</v>
      </c>
    </row>
    <row r="37" spans="1:7" ht="15.75" thickBot="1">
      <c r="A37" s="8" t="s">
        <v>6</v>
      </c>
      <c r="B37" s="275" t="s">
        <v>41</v>
      </c>
      <c r="C37" s="276"/>
      <c r="D37" s="276"/>
      <c r="E37" s="277"/>
      <c r="F37" s="17">
        <f>F32*F36</f>
        <v>4.4601600000000012E-2</v>
      </c>
      <c r="G37" s="15">
        <f>F37*E6</f>
        <v>111.26819134080002</v>
      </c>
    </row>
    <row r="38" spans="1:7" ht="15.75" thickBot="1">
      <c r="A38" s="300" t="s">
        <v>36</v>
      </c>
      <c r="B38" s="301"/>
      <c r="C38" s="301"/>
      <c r="D38" s="301"/>
      <c r="E38" s="302"/>
      <c r="F38" s="18">
        <f>SUM(F36:F37)</f>
        <v>0.16580160000000002</v>
      </c>
      <c r="G38" s="19">
        <f>SUM(G36:G37)</f>
        <v>413.62740694079997</v>
      </c>
    </row>
    <row r="39" spans="1:7" ht="15.75" thickBot="1">
      <c r="A39" s="297" t="s">
        <v>42</v>
      </c>
      <c r="B39" s="298"/>
      <c r="C39" s="298"/>
      <c r="D39" s="298"/>
      <c r="E39" s="299"/>
      <c r="F39" s="13" t="s">
        <v>26</v>
      </c>
      <c r="G39" s="2" t="s">
        <v>15</v>
      </c>
    </row>
    <row r="40" spans="1:7" ht="15.75" customHeight="1" thickBot="1">
      <c r="A40" s="8" t="s">
        <v>3</v>
      </c>
      <c r="B40" s="275" t="s">
        <v>43</v>
      </c>
      <c r="C40" s="276"/>
      <c r="D40" s="276"/>
      <c r="E40" s="277"/>
      <c r="F40" s="14">
        <v>2.9999999999999997E-4</v>
      </c>
      <c r="G40" s="15">
        <f>PRODUCT(E6,F40)</f>
        <v>0.74841389999999985</v>
      </c>
    </row>
    <row r="41" spans="1:7" ht="15.75" thickBot="1">
      <c r="A41" s="8" t="s">
        <v>5</v>
      </c>
      <c r="B41" s="275" t="s">
        <v>44</v>
      </c>
      <c r="C41" s="276"/>
      <c r="D41" s="276"/>
      <c r="E41" s="277"/>
      <c r="F41" s="20">
        <f>F32*F40</f>
        <v>1.1040000000000003E-4</v>
      </c>
      <c r="G41" s="15">
        <f>F41*E6</f>
        <v>0.27541631520000004</v>
      </c>
    </row>
    <row r="42" spans="1:7" ht="15.75" thickBot="1">
      <c r="A42" s="300" t="s">
        <v>36</v>
      </c>
      <c r="B42" s="301"/>
      <c r="C42" s="301"/>
      <c r="D42" s="301"/>
      <c r="E42" s="302"/>
      <c r="F42" s="21">
        <f>SUM(F40:F41)</f>
        <v>4.104E-4</v>
      </c>
      <c r="G42" s="19">
        <f>SUM(G40,G41)</f>
        <v>1.0238302151999998</v>
      </c>
    </row>
    <row r="43" spans="1:7" ht="15.75" customHeight="1" thickBot="1">
      <c r="A43" s="309" t="s">
        <v>45</v>
      </c>
      <c r="B43" s="310"/>
      <c r="C43" s="310"/>
      <c r="D43" s="310"/>
      <c r="E43" s="311"/>
      <c r="F43" s="13" t="s">
        <v>26</v>
      </c>
      <c r="G43" s="2" t="s">
        <v>15</v>
      </c>
    </row>
    <row r="44" spans="1:7" ht="15.75" customHeight="1" thickBot="1">
      <c r="A44" s="8" t="s">
        <v>3</v>
      </c>
      <c r="B44" s="275" t="s">
        <v>46</v>
      </c>
      <c r="C44" s="276"/>
      <c r="D44" s="276"/>
      <c r="E44" s="277"/>
      <c r="F44" s="9">
        <v>4.1700000000000001E-3</v>
      </c>
      <c r="G44" s="10">
        <f>PRODUCT(E6,F44)</f>
        <v>10.40295321</v>
      </c>
    </row>
    <row r="45" spans="1:7" ht="15.75" thickBot="1">
      <c r="A45" s="8" t="s">
        <v>5</v>
      </c>
      <c r="B45" s="275" t="s">
        <v>47</v>
      </c>
      <c r="C45" s="276"/>
      <c r="D45" s="276"/>
      <c r="E45" s="277"/>
      <c r="F45" s="9">
        <f>8%*F44</f>
        <v>3.3360000000000003E-4</v>
      </c>
      <c r="G45" s="10">
        <f>F45*E6</f>
        <v>0.83223625680000002</v>
      </c>
    </row>
    <row r="46" spans="1:7" ht="15.75" customHeight="1" thickBot="1">
      <c r="A46" s="8" t="s">
        <v>6</v>
      </c>
      <c r="B46" s="275" t="s">
        <v>48</v>
      </c>
      <c r="C46" s="276"/>
      <c r="D46" s="276"/>
      <c r="E46" s="277"/>
      <c r="F46" s="22">
        <v>1.4999999999999999E-4</v>
      </c>
      <c r="G46" s="10">
        <f>F46*E6</f>
        <v>0.37420694999999993</v>
      </c>
    </row>
    <row r="47" spans="1:7" ht="15.75" customHeight="1" thickBot="1">
      <c r="A47" s="8" t="s">
        <v>7</v>
      </c>
      <c r="B47" s="275" t="s">
        <v>49</v>
      </c>
      <c r="C47" s="276"/>
      <c r="D47" s="276"/>
      <c r="E47" s="277"/>
      <c r="F47" s="9">
        <v>1.9439999999999999E-2</v>
      </c>
      <c r="G47" s="10">
        <f>PRODUCT(E6,F47)</f>
        <v>48.497220719999994</v>
      </c>
    </row>
    <row r="48" spans="1:7" ht="15.75" thickBot="1">
      <c r="A48" s="8" t="s">
        <v>8</v>
      </c>
      <c r="B48" s="275" t="s">
        <v>50</v>
      </c>
      <c r="C48" s="276"/>
      <c r="D48" s="276"/>
      <c r="E48" s="277"/>
      <c r="F48" s="23">
        <f>F32*F47</f>
        <v>7.153920000000002E-3</v>
      </c>
      <c r="G48" s="10">
        <f>F48*E6</f>
        <v>17.846977224960003</v>
      </c>
    </row>
    <row r="49" spans="1:7" ht="15.75" thickBot="1">
      <c r="A49" s="8" t="s">
        <v>9</v>
      </c>
      <c r="B49" s="275" t="s">
        <v>51</v>
      </c>
      <c r="C49" s="276"/>
      <c r="D49" s="276"/>
      <c r="E49" s="277"/>
      <c r="F49" s="24">
        <v>1E-4</v>
      </c>
      <c r="G49" s="10">
        <f>E6*F49</f>
        <v>0.24947129999999998</v>
      </c>
    </row>
    <row r="50" spans="1:7" ht="15.75" customHeight="1" thickBot="1">
      <c r="A50" s="8" t="s">
        <v>10</v>
      </c>
      <c r="B50" s="275" t="s">
        <v>52</v>
      </c>
      <c r="C50" s="276"/>
      <c r="D50" s="276"/>
      <c r="E50" s="277"/>
      <c r="F50" s="9">
        <v>4.3636000000000001E-2</v>
      </c>
      <c r="G50" s="10">
        <f>PRODUCT(E6,F50)</f>
        <v>108.859296468</v>
      </c>
    </row>
    <row r="51" spans="1:7" ht="15.75" thickBot="1">
      <c r="A51" s="300" t="s">
        <v>36</v>
      </c>
      <c r="B51" s="301"/>
      <c r="C51" s="301"/>
      <c r="D51" s="301"/>
      <c r="E51" s="302"/>
      <c r="F51" s="25">
        <f>SUM(F44:F50)</f>
        <v>7.4983519999999998E-2</v>
      </c>
      <c r="G51" s="26">
        <f>SUM(G44:G50)</f>
        <v>187.06236212976</v>
      </c>
    </row>
    <row r="52" spans="1:7" ht="15.75" thickBot="1">
      <c r="A52" s="312" t="s">
        <v>53</v>
      </c>
      <c r="B52" s="313"/>
      <c r="C52" s="313"/>
      <c r="D52" s="313"/>
      <c r="E52" s="314"/>
      <c r="F52" s="7" t="s">
        <v>26</v>
      </c>
      <c r="G52" s="2" t="s">
        <v>15</v>
      </c>
    </row>
    <row r="53" spans="1:7" ht="15.75" customHeight="1" thickBot="1">
      <c r="A53" s="8" t="s">
        <v>3</v>
      </c>
      <c r="B53" s="275" t="s">
        <v>54</v>
      </c>
      <c r="C53" s="276"/>
      <c r="D53" s="276"/>
      <c r="E53" s="277"/>
      <c r="F53" s="9">
        <v>9.0899999999999995E-2</v>
      </c>
      <c r="G53" s="10">
        <f>PRODUCT(E6,F53)</f>
        <v>226.76941169999995</v>
      </c>
    </row>
    <row r="54" spans="1:7" ht="15.75" customHeight="1" thickBot="1">
      <c r="A54" s="8" t="s">
        <v>5</v>
      </c>
      <c r="B54" s="275" t="s">
        <v>55</v>
      </c>
      <c r="C54" s="276"/>
      <c r="D54" s="276"/>
      <c r="E54" s="277"/>
      <c r="F54" s="9">
        <v>1.66E-2</v>
      </c>
      <c r="G54" s="10">
        <f>PRODUCT(E6,F54)</f>
        <v>41.412235799999998</v>
      </c>
    </row>
    <row r="55" spans="1:7" ht="15.75" customHeight="1" thickBot="1">
      <c r="A55" s="8" t="s">
        <v>6</v>
      </c>
      <c r="B55" s="275" t="s">
        <v>56</v>
      </c>
      <c r="C55" s="276"/>
      <c r="D55" s="276"/>
      <c r="E55" s="277"/>
      <c r="F55" s="9">
        <v>2.0000000000000001E-4</v>
      </c>
      <c r="G55" s="10">
        <f>PRODUCT(E6,F55)</f>
        <v>0.49894259999999996</v>
      </c>
    </row>
    <row r="56" spans="1:7" ht="15.75" customHeight="1" thickBot="1">
      <c r="A56" s="8" t="s">
        <v>7</v>
      </c>
      <c r="B56" s="275" t="s">
        <v>57</v>
      </c>
      <c r="C56" s="276"/>
      <c r="D56" s="276"/>
      <c r="E56" s="277"/>
      <c r="F56" s="9">
        <v>8.2000000000000007E-3</v>
      </c>
      <c r="G56" s="10">
        <f>PRODUCT(E6,F56)</f>
        <v>20.456646599999999</v>
      </c>
    </row>
    <row r="57" spans="1:7" ht="15.75" customHeight="1" thickBot="1">
      <c r="A57" s="8" t="s">
        <v>8</v>
      </c>
      <c r="B57" s="275" t="s">
        <v>58</v>
      </c>
      <c r="C57" s="276"/>
      <c r="D57" s="276"/>
      <c r="E57" s="277"/>
      <c r="F57" s="9">
        <v>2.9999999999999997E-4</v>
      </c>
      <c r="G57" s="10">
        <f>PRODUCT(E6,F57)</f>
        <v>0.74841389999999985</v>
      </c>
    </row>
    <row r="58" spans="1:7" ht="15.75" customHeight="1" thickBot="1">
      <c r="A58" s="8" t="s">
        <v>9</v>
      </c>
      <c r="B58" s="275" t="s">
        <v>59</v>
      </c>
      <c r="C58" s="276"/>
      <c r="D58" s="276"/>
      <c r="E58" s="277"/>
      <c r="F58" s="9">
        <v>0</v>
      </c>
      <c r="G58" s="10">
        <v>0</v>
      </c>
    </row>
    <row r="59" spans="1:7" ht="15.75" thickBot="1">
      <c r="A59" s="306" t="s">
        <v>40</v>
      </c>
      <c r="B59" s="315"/>
      <c r="C59" s="315"/>
      <c r="D59" s="315"/>
      <c r="E59" s="316"/>
      <c r="F59" s="9">
        <f>SUM(F53:F58)</f>
        <v>0.1162</v>
      </c>
      <c r="G59" s="10">
        <f>SUM(G53:G58)</f>
        <v>289.88565059999996</v>
      </c>
    </row>
    <row r="60" spans="1:7" ht="15.75" thickBot="1">
      <c r="A60" s="27" t="s">
        <v>10</v>
      </c>
      <c r="B60" s="275" t="s">
        <v>60</v>
      </c>
      <c r="C60" s="276"/>
      <c r="D60" s="276"/>
      <c r="E60" s="277"/>
      <c r="F60" s="23">
        <f>F59*F32</f>
        <v>4.2761600000000011E-2</v>
      </c>
      <c r="G60" s="10">
        <f>F60*E6</f>
        <v>106.67791942080001</v>
      </c>
    </row>
    <row r="61" spans="1:7" ht="15.75" thickBot="1">
      <c r="A61" s="300" t="s">
        <v>36</v>
      </c>
      <c r="B61" s="301"/>
      <c r="C61" s="301"/>
      <c r="D61" s="301"/>
      <c r="E61" s="302"/>
      <c r="F61" s="18">
        <f>SUM(F59:F60)</f>
        <v>0.15896160000000001</v>
      </c>
      <c r="G61" s="19">
        <f>SUM(G59,G60)</f>
        <v>396.56357002079994</v>
      </c>
    </row>
    <row r="62" spans="1:7" ht="15.75" thickBot="1">
      <c r="A62" s="260" t="s">
        <v>61</v>
      </c>
      <c r="B62" s="261"/>
      <c r="C62" s="261"/>
      <c r="D62" s="261"/>
      <c r="E62" s="261"/>
      <c r="F62" s="261"/>
      <c r="G62" s="262"/>
    </row>
    <row r="63" spans="1:7" ht="15.75" customHeight="1" thickBot="1">
      <c r="A63" s="317" t="s">
        <v>62</v>
      </c>
      <c r="B63" s="318"/>
      <c r="C63" s="318"/>
      <c r="D63" s="318"/>
      <c r="E63" s="319"/>
      <c r="F63" s="8" t="s">
        <v>26</v>
      </c>
      <c r="G63" s="2" t="s">
        <v>15</v>
      </c>
    </row>
    <row r="64" spans="1:7" ht="15.75" customHeight="1" thickBot="1">
      <c r="A64" s="3" t="s">
        <v>63</v>
      </c>
      <c r="B64" s="275" t="s">
        <v>64</v>
      </c>
      <c r="C64" s="276"/>
      <c r="D64" s="276"/>
      <c r="E64" s="277"/>
      <c r="F64" s="28">
        <f>F32</f>
        <v>0.3680000000000001</v>
      </c>
      <c r="G64" s="10">
        <f>G32</f>
        <v>918.05438400000003</v>
      </c>
    </row>
    <row r="65" spans="1:11" ht="15.75" customHeight="1" thickBot="1">
      <c r="A65" s="3" t="s">
        <v>65</v>
      </c>
      <c r="B65" s="275" t="s">
        <v>66</v>
      </c>
      <c r="C65" s="276"/>
      <c r="D65" s="276"/>
      <c r="E65" s="277"/>
      <c r="F65" s="28">
        <f>F38</f>
        <v>0.16580160000000002</v>
      </c>
      <c r="G65" s="10">
        <f>G38</f>
        <v>413.62740694079997</v>
      </c>
    </row>
    <row r="66" spans="1:11" ht="15.75" customHeight="1" thickBot="1">
      <c r="A66" s="3" t="s">
        <v>67</v>
      </c>
      <c r="B66" s="275" t="s">
        <v>43</v>
      </c>
      <c r="C66" s="276"/>
      <c r="D66" s="276"/>
      <c r="E66" s="277"/>
      <c r="F66" s="28">
        <f>F42</f>
        <v>4.104E-4</v>
      </c>
      <c r="G66" s="10">
        <f>G42</f>
        <v>1.0238302151999998</v>
      </c>
    </row>
    <row r="67" spans="1:11" ht="15.75" customHeight="1" thickBot="1">
      <c r="A67" s="3" t="s">
        <v>68</v>
      </c>
      <c r="B67" s="275" t="s">
        <v>69</v>
      </c>
      <c r="C67" s="276"/>
      <c r="D67" s="276"/>
      <c r="E67" s="277"/>
      <c r="F67" s="28">
        <f>F51</f>
        <v>7.4983519999999998E-2</v>
      </c>
      <c r="G67" s="10">
        <f>(G51)</f>
        <v>187.06236212976</v>
      </c>
    </row>
    <row r="68" spans="1:11" ht="15.75" customHeight="1" thickBot="1">
      <c r="A68" s="3" t="s">
        <v>70</v>
      </c>
      <c r="B68" s="275" t="s">
        <v>71</v>
      </c>
      <c r="C68" s="276"/>
      <c r="D68" s="276"/>
      <c r="E68" s="277"/>
      <c r="F68" s="28">
        <f>F61</f>
        <v>0.15896160000000001</v>
      </c>
      <c r="G68" s="10">
        <f>G61</f>
        <v>396.56357002079994</v>
      </c>
    </row>
    <row r="69" spans="1:11" ht="15.75" customHeight="1" thickBot="1">
      <c r="A69" s="3" t="s">
        <v>72</v>
      </c>
      <c r="B69" s="275" t="s">
        <v>73</v>
      </c>
      <c r="C69" s="276"/>
      <c r="D69" s="276"/>
      <c r="E69" s="277"/>
      <c r="F69" s="28">
        <v>0</v>
      </c>
      <c r="G69" s="10">
        <v>0</v>
      </c>
    </row>
    <row r="70" spans="1:11" ht="15.75" thickBot="1">
      <c r="A70" s="281" t="s">
        <v>74</v>
      </c>
      <c r="B70" s="282"/>
      <c r="C70" s="282"/>
      <c r="D70" s="282"/>
      <c r="E70" s="283"/>
      <c r="F70" s="29">
        <f>SUM(F64:F69)</f>
        <v>0.76815712000000014</v>
      </c>
      <c r="G70" s="5">
        <f>SUM(G64:G69)</f>
        <v>1916.33155330656</v>
      </c>
    </row>
    <row r="71" spans="1:11" ht="15.75" thickBot="1">
      <c r="A71" s="320" t="s">
        <v>75</v>
      </c>
      <c r="B71" s="321"/>
      <c r="C71" s="321"/>
      <c r="D71" s="321"/>
      <c r="E71" s="321"/>
      <c r="F71" s="322"/>
      <c r="G71" s="30">
        <f>SUM(E6,G15,G21,G70)</f>
        <v>5193.6498081045393</v>
      </c>
    </row>
    <row r="72" spans="1:11" ht="15.75" thickBot="1">
      <c r="A72" s="260" t="s">
        <v>76</v>
      </c>
      <c r="B72" s="261"/>
      <c r="C72" s="261"/>
      <c r="D72" s="261"/>
      <c r="E72" s="261"/>
      <c r="F72" s="261"/>
      <c r="G72" s="262"/>
    </row>
    <row r="73" spans="1:11" ht="15.75" customHeight="1" thickBot="1">
      <c r="A73" s="323" t="s">
        <v>77</v>
      </c>
      <c r="B73" s="324"/>
      <c r="C73" s="324"/>
      <c r="D73" s="324"/>
      <c r="E73" s="325"/>
      <c r="F73" s="31" t="s">
        <v>26</v>
      </c>
      <c r="G73" s="2" t="s">
        <v>15</v>
      </c>
      <c r="K73" s="32"/>
    </row>
    <row r="74" spans="1:11" ht="15.75" customHeight="1" thickBot="1">
      <c r="A74" s="8" t="s">
        <v>3</v>
      </c>
      <c r="B74" s="275" t="s">
        <v>78</v>
      </c>
      <c r="C74" s="276"/>
      <c r="D74" s="276"/>
      <c r="E74" s="277"/>
      <c r="F74" s="33">
        <v>0.05</v>
      </c>
      <c r="G74" s="10">
        <f>PRODUCT(G71,F74)</f>
        <v>259.68249040522699</v>
      </c>
    </row>
    <row r="75" spans="1:11" ht="15.75" thickBot="1">
      <c r="A75" s="8" t="s">
        <v>5</v>
      </c>
      <c r="B75" s="275" t="s">
        <v>79</v>
      </c>
      <c r="C75" s="276"/>
      <c r="D75" s="276"/>
      <c r="E75" s="277"/>
      <c r="F75" s="33">
        <v>6.7900000000000002E-2</v>
      </c>
      <c r="G75" s="10">
        <f>F75*(G71+G74)</f>
        <v>370.28126306881319</v>
      </c>
    </row>
    <row r="76" spans="1:11" ht="15.75" thickBot="1">
      <c r="A76" s="8" t="s">
        <v>6</v>
      </c>
      <c r="B76" s="275" t="s">
        <v>80</v>
      </c>
      <c r="C76" s="276"/>
      <c r="D76" s="276"/>
      <c r="E76" s="276"/>
      <c r="F76" s="277"/>
      <c r="G76" s="10">
        <f>SUM(G74,G75,G71)</f>
        <v>5823.6135615785797</v>
      </c>
    </row>
    <row r="77" spans="1:11" ht="15.75" customHeight="1" thickBot="1">
      <c r="A77" s="34" t="s">
        <v>7</v>
      </c>
      <c r="B77" s="275" t="s">
        <v>81</v>
      </c>
      <c r="C77" s="276"/>
      <c r="D77" s="276"/>
      <c r="E77" s="277"/>
      <c r="F77" s="35">
        <f>1-F82</f>
        <v>0.85749999999999993</v>
      </c>
      <c r="G77" s="33"/>
    </row>
    <row r="78" spans="1:11" ht="15.75" customHeight="1" thickBot="1">
      <c r="A78" s="34" t="s">
        <v>8</v>
      </c>
      <c r="B78" s="275" t="s">
        <v>82</v>
      </c>
      <c r="C78" s="276"/>
      <c r="D78" s="276"/>
      <c r="E78" s="276"/>
      <c r="F78" s="277"/>
      <c r="G78" s="36">
        <f>G76/F77</f>
        <v>6791.3860776426591</v>
      </c>
    </row>
    <row r="79" spans="1:11" ht="15.75" thickBot="1">
      <c r="A79" s="37"/>
      <c r="B79" s="290" t="s">
        <v>83</v>
      </c>
      <c r="C79" s="291"/>
      <c r="D79" s="291"/>
      <c r="E79" s="292"/>
      <c r="F79" s="38">
        <v>1.6500000000000001E-2</v>
      </c>
      <c r="G79" s="39">
        <f>G78*F79</f>
        <v>112.05787028110387</v>
      </c>
    </row>
    <row r="80" spans="1:11" ht="15.75" customHeight="1" thickBot="1">
      <c r="A80" s="40"/>
      <c r="B80" s="275" t="s">
        <v>84</v>
      </c>
      <c r="C80" s="276"/>
      <c r="D80" s="276"/>
      <c r="E80" s="277"/>
      <c r="F80" s="38">
        <v>7.5999999999999998E-2</v>
      </c>
      <c r="G80" s="41">
        <f>G78*F80</f>
        <v>516.14534190084203</v>
      </c>
    </row>
    <row r="81" spans="1:7" ht="15.75" thickBot="1">
      <c r="A81" s="42"/>
      <c r="B81" s="275" t="s">
        <v>85</v>
      </c>
      <c r="C81" s="276"/>
      <c r="D81" s="276"/>
      <c r="E81" s="277"/>
      <c r="F81" s="38">
        <v>0.05</v>
      </c>
      <c r="G81" s="41">
        <f>G78*F81</f>
        <v>339.569303882133</v>
      </c>
    </row>
    <row r="82" spans="1:7" ht="15.75" thickBot="1">
      <c r="A82" s="281" t="s">
        <v>86</v>
      </c>
      <c r="B82" s="282"/>
      <c r="C82" s="282"/>
      <c r="D82" s="282"/>
      <c r="E82" s="283"/>
      <c r="F82" s="43">
        <f>SUM(F79:F81)</f>
        <v>0.14250000000000002</v>
      </c>
      <c r="G82" s="44">
        <f>G79+G80+G81</f>
        <v>967.7725160640789</v>
      </c>
    </row>
    <row r="83" spans="1:7" ht="15.75" thickBot="1">
      <c r="A83" s="281" t="s">
        <v>87</v>
      </c>
      <c r="B83" s="282"/>
      <c r="C83" s="282"/>
      <c r="D83" s="282"/>
      <c r="E83" s="282"/>
      <c r="F83" s="283"/>
      <c r="G83" s="19">
        <f>SUM(G74:G75,G82)</f>
        <v>1597.7362695381191</v>
      </c>
    </row>
    <row r="84" spans="1:7" ht="15.75" thickBot="1">
      <c r="A84" s="326" t="s">
        <v>245</v>
      </c>
      <c r="B84" s="327"/>
      <c r="C84" s="327"/>
      <c r="D84" s="327"/>
      <c r="E84" s="327"/>
      <c r="F84" s="327"/>
      <c r="G84" s="328"/>
    </row>
    <row r="85" spans="1:7" ht="15.75" thickBot="1">
      <c r="A85" s="329" t="s">
        <v>88</v>
      </c>
      <c r="B85" s="330"/>
      <c r="C85" s="330"/>
      <c r="D85" s="330"/>
      <c r="E85" s="330"/>
      <c r="F85" s="331"/>
      <c r="G85" s="45" t="s">
        <v>89</v>
      </c>
    </row>
    <row r="86" spans="1:7" ht="15.75" thickBot="1">
      <c r="A86" s="306" t="s">
        <v>90</v>
      </c>
      <c r="B86" s="315"/>
      <c r="C86" s="315"/>
      <c r="D86" s="315"/>
      <c r="E86" s="315"/>
      <c r="F86" s="316"/>
      <c r="G86" s="10">
        <f>E6</f>
        <v>2494.7129999999997</v>
      </c>
    </row>
    <row r="87" spans="1:7" ht="15.75" thickBot="1">
      <c r="A87" s="306" t="s">
        <v>91</v>
      </c>
      <c r="B87" s="315"/>
      <c r="C87" s="315"/>
      <c r="D87" s="315"/>
      <c r="E87" s="315"/>
      <c r="F87" s="316"/>
      <c r="G87" s="10">
        <f>G15</f>
        <v>549.93340000000001</v>
      </c>
    </row>
    <row r="88" spans="1:7" ht="15.75" thickBot="1">
      <c r="A88" s="306" t="s">
        <v>92</v>
      </c>
      <c r="B88" s="315"/>
      <c r="C88" s="315"/>
      <c r="D88" s="315"/>
      <c r="E88" s="315"/>
      <c r="F88" s="316"/>
      <c r="G88" s="10">
        <f>G21</f>
        <v>232.67185479797976</v>
      </c>
    </row>
    <row r="89" spans="1:7" ht="15.75" thickBot="1">
      <c r="A89" s="306" t="s">
        <v>93</v>
      </c>
      <c r="B89" s="315"/>
      <c r="C89" s="315"/>
      <c r="D89" s="315"/>
      <c r="E89" s="315"/>
      <c r="F89" s="316"/>
      <c r="G89" s="10">
        <f>G70</f>
        <v>1916.33155330656</v>
      </c>
    </row>
    <row r="90" spans="1:7" ht="15.75" thickBot="1">
      <c r="A90" s="306" t="s">
        <v>94</v>
      </c>
      <c r="B90" s="315"/>
      <c r="C90" s="315"/>
      <c r="D90" s="315"/>
      <c r="E90" s="315"/>
      <c r="F90" s="316"/>
      <c r="G90" s="10">
        <f>G86+G87+G88+G89</f>
        <v>5193.6498081045393</v>
      </c>
    </row>
    <row r="91" spans="1:7" ht="15.75" thickBot="1">
      <c r="A91" s="306" t="s">
        <v>95</v>
      </c>
      <c r="B91" s="315"/>
      <c r="C91" s="315"/>
      <c r="D91" s="315"/>
      <c r="E91" s="315"/>
      <c r="F91" s="316"/>
      <c r="G91" s="10">
        <f>G83</f>
        <v>1597.7362695381191</v>
      </c>
    </row>
    <row r="92" spans="1:7" ht="16.5" thickBot="1">
      <c r="A92" s="266" t="s">
        <v>96</v>
      </c>
      <c r="B92" s="267"/>
      <c r="C92" s="267"/>
      <c r="D92" s="267"/>
      <c r="E92" s="267"/>
      <c r="F92" s="268"/>
      <c r="G92" s="46">
        <f>G90+G91</f>
        <v>6791.3860776426582</v>
      </c>
    </row>
  </sheetData>
  <mergeCells count="96">
    <mergeCell ref="A1:G1"/>
    <mergeCell ref="A2:G2"/>
    <mergeCell ref="A3:D3"/>
    <mergeCell ref="E3:G3"/>
    <mergeCell ref="B4:D4"/>
    <mergeCell ref="E4:G4"/>
    <mergeCell ref="B10:F10"/>
    <mergeCell ref="B5:D5"/>
    <mergeCell ref="E5:G5"/>
    <mergeCell ref="A6:D6"/>
    <mergeCell ref="E6:G6"/>
    <mergeCell ref="A7:G7"/>
    <mergeCell ref="A8:F8"/>
    <mergeCell ref="B9:F9"/>
    <mergeCell ref="A22:G22"/>
    <mergeCell ref="B11:F11"/>
    <mergeCell ref="B12:F12"/>
    <mergeCell ref="B13:F13"/>
    <mergeCell ref="B14:F14"/>
    <mergeCell ref="A15:F15"/>
    <mergeCell ref="A16:G16"/>
    <mergeCell ref="A17:F17"/>
    <mergeCell ref="B18:F18"/>
    <mergeCell ref="B19:F19"/>
    <mergeCell ref="B20:F20"/>
    <mergeCell ref="A21:F21"/>
    <mergeCell ref="B34:E34"/>
    <mergeCell ref="A23:E23"/>
    <mergeCell ref="B24:E24"/>
    <mergeCell ref="B25:E25"/>
    <mergeCell ref="B26:E26"/>
    <mergeCell ref="B27:E27"/>
    <mergeCell ref="B28:E28"/>
    <mergeCell ref="B29:E29"/>
    <mergeCell ref="B30:E30"/>
    <mergeCell ref="B31:E31"/>
    <mergeCell ref="A32:E32"/>
    <mergeCell ref="A33:E33"/>
    <mergeCell ref="B46:E46"/>
    <mergeCell ref="B35:E35"/>
    <mergeCell ref="A36:E36"/>
    <mergeCell ref="B37:E37"/>
    <mergeCell ref="A38:E38"/>
    <mergeCell ref="A39:E39"/>
    <mergeCell ref="B40:E40"/>
    <mergeCell ref="B41:E41"/>
    <mergeCell ref="A42:E42"/>
    <mergeCell ref="A43:E43"/>
    <mergeCell ref="B44:E44"/>
    <mergeCell ref="B45:E45"/>
    <mergeCell ref="B58:E58"/>
    <mergeCell ref="B47:E47"/>
    <mergeCell ref="B48:E48"/>
    <mergeCell ref="B49:E49"/>
    <mergeCell ref="B50:E50"/>
    <mergeCell ref="A51:E51"/>
    <mergeCell ref="A52:E52"/>
    <mergeCell ref="B53:E53"/>
    <mergeCell ref="B54:E54"/>
    <mergeCell ref="B55:E55"/>
    <mergeCell ref="B56:E56"/>
    <mergeCell ref="B57:E57"/>
    <mergeCell ref="A70:E70"/>
    <mergeCell ref="A59:E59"/>
    <mergeCell ref="B60:E60"/>
    <mergeCell ref="A61:E61"/>
    <mergeCell ref="A62:G62"/>
    <mergeCell ref="A63:E63"/>
    <mergeCell ref="B64:E64"/>
    <mergeCell ref="B65:E65"/>
    <mergeCell ref="B66:E66"/>
    <mergeCell ref="B67:E67"/>
    <mergeCell ref="B68:E68"/>
    <mergeCell ref="B69:E69"/>
    <mergeCell ref="A82:E82"/>
    <mergeCell ref="A71:F71"/>
    <mergeCell ref="A72:G72"/>
    <mergeCell ref="A73:E73"/>
    <mergeCell ref="B74:E74"/>
    <mergeCell ref="B75:E75"/>
    <mergeCell ref="B76:F76"/>
    <mergeCell ref="B77:E77"/>
    <mergeCell ref="B78:F78"/>
    <mergeCell ref="B79:E79"/>
    <mergeCell ref="B80:E80"/>
    <mergeCell ref="B81:E81"/>
    <mergeCell ref="A89:F89"/>
    <mergeCell ref="A90:F90"/>
    <mergeCell ref="A91:F91"/>
    <mergeCell ref="A92:F92"/>
    <mergeCell ref="A83:F83"/>
    <mergeCell ref="A84:G84"/>
    <mergeCell ref="A85:F85"/>
    <mergeCell ref="A86:F86"/>
    <mergeCell ref="A87:F87"/>
    <mergeCell ref="A88:F8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workbookViewId="0">
      <selection activeCell="K10" sqref="K10"/>
    </sheetView>
  </sheetViews>
  <sheetFormatPr defaultRowHeight="15"/>
  <cols>
    <col min="7" max="7" width="16" customWidth="1"/>
    <col min="11" max="11" width="10.7109375" bestFit="1" customWidth="1"/>
    <col min="15" max="15" width="10.7109375" bestFit="1" customWidth="1"/>
    <col min="263" max="263" width="16" customWidth="1"/>
    <col min="267" max="267" width="10.7109375" bestFit="1" customWidth="1"/>
    <col min="519" max="519" width="16" customWidth="1"/>
    <col min="523" max="523" width="10.7109375" bestFit="1" customWidth="1"/>
    <col min="775" max="775" width="16" customWidth="1"/>
    <col min="779" max="779" width="10.7109375" bestFit="1" customWidth="1"/>
    <col min="1031" max="1031" width="16" customWidth="1"/>
    <col min="1035" max="1035" width="10.7109375" bestFit="1" customWidth="1"/>
    <col min="1287" max="1287" width="16" customWidth="1"/>
    <col min="1291" max="1291" width="10.7109375" bestFit="1" customWidth="1"/>
    <col min="1543" max="1543" width="16" customWidth="1"/>
    <col min="1547" max="1547" width="10.7109375" bestFit="1" customWidth="1"/>
    <col min="1799" max="1799" width="16" customWidth="1"/>
    <col min="1803" max="1803" width="10.7109375" bestFit="1" customWidth="1"/>
    <col min="2055" max="2055" width="16" customWidth="1"/>
    <col min="2059" max="2059" width="10.7109375" bestFit="1" customWidth="1"/>
    <col min="2311" max="2311" width="16" customWidth="1"/>
    <col min="2315" max="2315" width="10.7109375" bestFit="1" customWidth="1"/>
    <col min="2567" max="2567" width="16" customWidth="1"/>
    <col min="2571" max="2571" width="10.7109375" bestFit="1" customWidth="1"/>
    <col min="2823" max="2823" width="16" customWidth="1"/>
    <col min="2827" max="2827" width="10.7109375" bestFit="1" customWidth="1"/>
    <col min="3079" max="3079" width="16" customWidth="1"/>
    <col min="3083" max="3083" width="10.7109375" bestFit="1" customWidth="1"/>
    <col min="3335" max="3335" width="16" customWidth="1"/>
    <col min="3339" max="3339" width="10.7109375" bestFit="1" customWidth="1"/>
    <col min="3591" max="3591" width="16" customWidth="1"/>
    <col min="3595" max="3595" width="10.7109375" bestFit="1" customWidth="1"/>
    <col min="3847" max="3847" width="16" customWidth="1"/>
    <col min="3851" max="3851" width="10.7109375" bestFit="1" customWidth="1"/>
    <col min="4103" max="4103" width="16" customWidth="1"/>
    <col min="4107" max="4107" width="10.7109375" bestFit="1" customWidth="1"/>
    <col min="4359" max="4359" width="16" customWidth="1"/>
    <col min="4363" max="4363" width="10.7109375" bestFit="1" customWidth="1"/>
    <col min="4615" max="4615" width="16" customWidth="1"/>
    <col min="4619" max="4619" width="10.7109375" bestFit="1" customWidth="1"/>
    <col min="4871" max="4871" width="16" customWidth="1"/>
    <col min="4875" max="4875" width="10.7109375" bestFit="1" customWidth="1"/>
    <col min="5127" max="5127" width="16" customWidth="1"/>
    <col min="5131" max="5131" width="10.7109375" bestFit="1" customWidth="1"/>
    <col min="5383" max="5383" width="16" customWidth="1"/>
    <col min="5387" max="5387" width="10.7109375" bestFit="1" customWidth="1"/>
    <col min="5639" max="5639" width="16" customWidth="1"/>
    <col min="5643" max="5643" width="10.7109375" bestFit="1" customWidth="1"/>
    <col min="5895" max="5895" width="16" customWidth="1"/>
    <col min="5899" max="5899" width="10.7109375" bestFit="1" customWidth="1"/>
    <col min="6151" max="6151" width="16" customWidth="1"/>
    <col min="6155" max="6155" width="10.7109375" bestFit="1" customWidth="1"/>
    <col min="6407" max="6407" width="16" customWidth="1"/>
    <col min="6411" max="6411" width="10.7109375" bestFit="1" customWidth="1"/>
    <col min="6663" max="6663" width="16" customWidth="1"/>
    <col min="6667" max="6667" width="10.7109375" bestFit="1" customWidth="1"/>
    <col min="6919" max="6919" width="16" customWidth="1"/>
    <col min="6923" max="6923" width="10.7109375" bestFit="1" customWidth="1"/>
    <col min="7175" max="7175" width="16" customWidth="1"/>
    <col min="7179" max="7179" width="10.7109375" bestFit="1" customWidth="1"/>
    <col min="7431" max="7431" width="16" customWidth="1"/>
    <col min="7435" max="7435" width="10.7109375" bestFit="1" customWidth="1"/>
    <col min="7687" max="7687" width="16" customWidth="1"/>
    <col min="7691" max="7691" width="10.7109375" bestFit="1" customWidth="1"/>
    <col min="7943" max="7943" width="16" customWidth="1"/>
    <col min="7947" max="7947" width="10.7109375" bestFit="1" customWidth="1"/>
    <col min="8199" max="8199" width="16" customWidth="1"/>
    <col min="8203" max="8203" width="10.7109375" bestFit="1" customWidth="1"/>
    <col min="8455" max="8455" width="16" customWidth="1"/>
    <col min="8459" max="8459" width="10.7109375" bestFit="1" customWidth="1"/>
    <col min="8711" max="8711" width="16" customWidth="1"/>
    <col min="8715" max="8715" width="10.7109375" bestFit="1" customWidth="1"/>
    <col min="8967" max="8967" width="16" customWidth="1"/>
    <col min="8971" max="8971" width="10.7109375" bestFit="1" customWidth="1"/>
    <col min="9223" max="9223" width="16" customWidth="1"/>
    <col min="9227" max="9227" width="10.7109375" bestFit="1" customWidth="1"/>
    <col min="9479" max="9479" width="16" customWidth="1"/>
    <col min="9483" max="9483" width="10.7109375" bestFit="1" customWidth="1"/>
    <col min="9735" max="9735" width="16" customWidth="1"/>
    <col min="9739" max="9739" width="10.7109375" bestFit="1" customWidth="1"/>
    <col min="9991" max="9991" width="16" customWidth="1"/>
    <col min="9995" max="9995" width="10.7109375" bestFit="1" customWidth="1"/>
    <col min="10247" max="10247" width="16" customWidth="1"/>
    <col min="10251" max="10251" width="10.7109375" bestFit="1" customWidth="1"/>
    <col min="10503" max="10503" width="16" customWidth="1"/>
    <col min="10507" max="10507" width="10.7109375" bestFit="1" customWidth="1"/>
    <col min="10759" max="10759" width="16" customWidth="1"/>
    <col min="10763" max="10763" width="10.7109375" bestFit="1" customWidth="1"/>
    <col min="11015" max="11015" width="16" customWidth="1"/>
    <col min="11019" max="11019" width="10.7109375" bestFit="1" customWidth="1"/>
    <col min="11271" max="11271" width="16" customWidth="1"/>
    <col min="11275" max="11275" width="10.7109375" bestFit="1" customWidth="1"/>
    <col min="11527" max="11527" width="16" customWidth="1"/>
    <col min="11531" max="11531" width="10.7109375" bestFit="1" customWidth="1"/>
    <col min="11783" max="11783" width="16" customWidth="1"/>
    <col min="11787" max="11787" width="10.7109375" bestFit="1" customWidth="1"/>
    <col min="12039" max="12039" width="16" customWidth="1"/>
    <col min="12043" max="12043" width="10.7109375" bestFit="1" customWidth="1"/>
    <col min="12295" max="12295" width="16" customWidth="1"/>
    <col min="12299" max="12299" width="10.7109375" bestFit="1" customWidth="1"/>
    <col min="12551" max="12551" width="16" customWidth="1"/>
    <col min="12555" max="12555" width="10.7109375" bestFit="1" customWidth="1"/>
    <col min="12807" max="12807" width="16" customWidth="1"/>
    <col min="12811" max="12811" width="10.7109375" bestFit="1" customWidth="1"/>
    <col min="13063" max="13063" width="16" customWidth="1"/>
    <col min="13067" max="13067" width="10.7109375" bestFit="1" customWidth="1"/>
    <col min="13319" max="13319" width="16" customWidth="1"/>
    <col min="13323" max="13323" width="10.7109375" bestFit="1" customWidth="1"/>
    <col min="13575" max="13575" width="16" customWidth="1"/>
    <col min="13579" max="13579" width="10.7109375" bestFit="1" customWidth="1"/>
    <col min="13831" max="13831" width="16" customWidth="1"/>
    <col min="13835" max="13835" width="10.7109375" bestFit="1" customWidth="1"/>
    <col min="14087" max="14087" width="16" customWidth="1"/>
    <col min="14091" max="14091" width="10.7109375" bestFit="1" customWidth="1"/>
    <col min="14343" max="14343" width="16" customWidth="1"/>
    <col min="14347" max="14347" width="10.7109375" bestFit="1" customWidth="1"/>
    <col min="14599" max="14599" width="16" customWidth="1"/>
    <col min="14603" max="14603" width="10.7109375" bestFit="1" customWidth="1"/>
    <col min="14855" max="14855" width="16" customWidth="1"/>
    <col min="14859" max="14859" width="10.7109375" bestFit="1" customWidth="1"/>
    <col min="15111" max="15111" width="16" customWidth="1"/>
    <col min="15115" max="15115" width="10.7109375" bestFit="1" customWidth="1"/>
    <col min="15367" max="15367" width="16" customWidth="1"/>
    <col min="15371" max="15371" width="10.7109375" bestFit="1" customWidth="1"/>
    <col min="15623" max="15623" width="16" customWidth="1"/>
    <col min="15627" max="15627" width="10.7109375" bestFit="1" customWidth="1"/>
    <col min="15879" max="15879" width="16" customWidth="1"/>
    <col min="15883" max="15883" width="10.7109375" bestFit="1" customWidth="1"/>
    <col min="16135" max="16135" width="16" customWidth="1"/>
    <col min="16139" max="16139" width="10.7109375" bestFit="1" customWidth="1"/>
  </cols>
  <sheetData>
    <row r="1" spans="1:15" ht="15.75" thickBot="1">
      <c r="A1" s="260" t="s">
        <v>0</v>
      </c>
      <c r="B1" s="261"/>
      <c r="C1" s="261"/>
      <c r="D1" s="261"/>
      <c r="E1" s="261"/>
      <c r="F1" s="261"/>
      <c r="G1" s="262"/>
    </row>
    <row r="2" spans="1:15" ht="15.75" thickBot="1">
      <c r="A2" s="263" t="s">
        <v>246</v>
      </c>
      <c r="B2" s="264"/>
      <c r="C2" s="264"/>
      <c r="D2" s="264"/>
      <c r="E2" s="264"/>
      <c r="F2" s="264"/>
      <c r="G2" s="265"/>
    </row>
    <row r="3" spans="1:15" ht="15.75" customHeight="1" thickBot="1">
      <c r="A3" s="263" t="s">
        <v>1</v>
      </c>
      <c r="B3" s="264"/>
      <c r="C3" s="264"/>
      <c r="D3" s="265"/>
      <c r="E3" s="266" t="s">
        <v>2</v>
      </c>
      <c r="F3" s="267"/>
      <c r="G3" s="268"/>
    </row>
    <row r="4" spans="1:15" ht="15.75" thickBot="1">
      <c r="A4" s="1" t="s">
        <v>3</v>
      </c>
      <c r="B4" s="269" t="s">
        <v>4</v>
      </c>
      <c r="C4" s="270"/>
      <c r="D4" s="271"/>
      <c r="E4" s="272">
        <v>1919.01</v>
      </c>
      <c r="F4" s="273"/>
      <c r="G4" s="274"/>
    </row>
    <row r="5" spans="1:15" ht="15.75" thickBot="1">
      <c r="A5" s="1" t="s">
        <v>5</v>
      </c>
      <c r="B5" s="269" t="s">
        <v>126</v>
      </c>
      <c r="C5" s="270"/>
      <c r="D5" s="271"/>
      <c r="E5" s="278">
        <f>E4*0.3</f>
        <v>575.70299999999997</v>
      </c>
      <c r="F5" s="279"/>
      <c r="G5" s="280"/>
    </row>
    <row r="6" spans="1:15" ht="15.75" thickBot="1">
      <c r="A6" s="1" t="s">
        <v>6</v>
      </c>
      <c r="B6" s="269" t="s">
        <v>220</v>
      </c>
      <c r="C6" s="270"/>
      <c r="D6" s="271"/>
      <c r="E6" s="272">
        <f>E4*0.2</f>
        <v>383.80200000000002</v>
      </c>
      <c r="F6" s="273"/>
      <c r="G6" s="274"/>
    </row>
    <row r="7" spans="1:15" ht="15.75" thickBot="1">
      <c r="A7" s="1" t="s">
        <v>10</v>
      </c>
      <c r="B7" s="269" t="s">
        <v>11</v>
      </c>
      <c r="C7" s="270"/>
      <c r="D7" s="271"/>
      <c r="E7" s="272">
        <v>0</v>
      </c>
      <c r="F7" s="273"/>
      <c r="G7" s="274"/>
    </row>
    <row r="8" spans="1:15" ht="15.75" thickBot="1">
      <c r="A8" s="281" t="s">
        <v>12</v>
      </c>
      <c r="B8" s="282"/>
      <c r="C8" s="282"/>
      <c r="D8" s="283"/>
      <c r="E8" s="284">
        <f>SUM(E4:E7)</f>
        <v>2878.5149999999999</v>
      </c>
      <c r="F8" s="285"/>
      <c r="G8" s="286"/>
    </row>
    <row r="9" spans="1:15" ht="15.75" thickBot="1">
      <c r="A9" s="260" t="s">
        <v>13</v>
      </c>
      <c r="B9" s="261"/>
      <c r="C9" s="261"/>
      <c r="D9" s="261"/>
      <c r="E9" s="261"/>
      <c r="F9" s="261"/>
      <c r="G9" s="262"/>
    </row>
    <row r="10" spans="1:15" ht="15.75" thickBot="1">
      <c r="A10" s="287" t="s">
        <v>14</v>
      </c>
      <c r="B10" s="288"/>
      <c r="C10" s="288"/>
      <c r="D10" s="288"/>
      <c r="E10" s="288"/>
      <c r="F10" s="289"/>
      <c r="G10" s="2" t="s">
        <v>15</v>
      </c>
    </row>
    <row r="11" spans="1:15" ht="15.75" thickBot="1">
      <c r="A11" s="3" t="s">
        <v>3</v>
      </c>
      <c r="B11" s="275" t="s">
        <v>16</v>
      </c>
      <c r="C11" s="276"/>
      <c r="D11" s="276"/>
      <c r="E11" s="276"/>
      <c r="F11" s="277"/>
      <c r="G11" s="4">
        <f>(4.7*2*15)-0.06*E4</f>
        <v>25.859400000000008</v>
      </c>
    </row>
    <row r="12" spans="1:15" ht="15.75" thickBot="1">
      <c r="A12" s="3" t="s">
        <v>5</v>
      </c>
      <c r="B12" s="275" t="s">
        <v>17</v>
      </c>
      <c r="C12" s="276"/>
      <c r="D12" s="276"/>
      <c r="E12" s="276"/>
      <c r="F12" s="277"/>
      <c r="G12" s="4">
        <f>'Memoria de calculo'!F34</f>
        <v>454.2</v>
      </c>
    </row>
    <row r="13" spans="1:15" ht="15.75" customHeight="1" thickBot="1">
      <c r="A13" s="3" t="s">
        <v>6</v>
      </c>
      <c r="B13" s="275" t="s">
        <v>156</v>
      </c>
      <c r="C13" s="276"/>
      <c r="D13" s="276"/>
      <c r="E13" s="276"/>
      <c r="F13" s="277"/>
      <c r="G13" s="4">
        <v>31.14</v>
      </c>
    </row>
    <row r="14" spans="1:15" ht="15.75" customHeight="1" thickBot="1">
      <c r="A14" s="3" t="s">
        <v>7</v>
      </c>
      <c r="B14" s="275" t="s">
        <v>217</v>
      </c>
      <c r="C14" s="276"/>
      <c r="D14" s="276"/>
      <c r="E14" s="276"/>
      <c r="F14" s="277"/>
      <c r="G14" s="4">
        <v>14.023999999999999</v>
      </c>
    </row>
    <row r="15" spans="1:15" ht="15.75" customHeight="1">
      <c r="A15" s="153" t="s">
        <v>8</v>
      </c>
      <c r="B15" s="290" t="s">
        <v>157</v>
      </c>
      <c r="C15" s="291"/>
      <c r="D15" s="291"/>
      <c r="E15" s="291"/>
      <c r="F15" s="292"/>
      <c r="G15" s="154">
        <v>2.35</v>
      </c>
      <c r="O15" s="32"/>
    </row>
    <row r="16" spans="1:15" ht="15.75" customHeight="1">
      <c r="A16" s="155" t="s">
        <v>9</v>
      </c>
      <c r="B16" s="296" t="s">
        <v>218</v>
      </c>
      <c r="C16" s="296"/>
      <c r="D16" s="296"/>
      <c r="E16" s="296"/>
      <c r="F16" s="296"/>
      <c r="G16" s="156">
        <f>'Memoria de calculo'!E41</f>
        <v>22.36</v>
      </c>
      <c r="O16" s="32"/>
    </row>
    <row r="17" spans="1:13" ht="15.75" thickBot="1">
      <c r="A17" s="293" t="s">
        <v>18</v>
      </c>
      <c r="B17" s="294"/>
      <c r="C17" s="294"/>
      <c r="D17" s="294"/>
      <c r="E17" s="294"/>
      <c r="F17" s="295"/>
      <c r="G17" s="5">
        <f>SUM(G11:G16)</f>
        <v>549.93340000000001</v>
      </c>
    </row>
    <row r="18" spans="1:13" ht="15.75" thickBot="1">
      <c r="A18" s="260" t="s">
        <v>19</v>
      </c>
      <c r="B18" s="261"/>
      <c r="C18" s="261"/>
      <c r="D18" s="261"/>
      <c r="E18" s="261"/>
      <c r="F18" s="261"/>
      <c r="G18" s="262"/>
    </row>
    <row r="19" spans="1:13" ht="15.75" thickBot="1">
      <c r="A19" s="287" t="s">
        <v>20</v>
      </c>
      <c r="B19" s="288"/>
      <c r="C19" s="288"/>
      <c r="D19" s="288"/>
      <c r="E19" s="288"/>
      <c r="F19" s="289"/>
      <c r="G19" s="6" t="s">
        <v>15</v>
      </c>
      <c r="L19" s="32"/>
    </row>
    <row r="20" spans="1:13" ht="15.75" thickBot="1">
      <c r="A20" s="3" t="s">
        <v>3</v>
      </c>
      <c r="B20" s="275" t="s">
        <v>21</v>
      </c>
      <c r="C20" s="276"/>
      <c r="D20" s="276"/>
      <c r="E20" s="276"/>
      <c r="F20" s="277"/>
      <c r="G20" s="4">
        <f>Uniforme!Z21</f>
        <v>182.2558333333333</v>
      </c>
    </row>
    <row r="21" spans="1:13" ht="15.75" thickBot="1">
      <c r="A21" s="3" t="s">
        <v>5</v>
      </c>
      <c r="B21" s="275" t="s">
        <v>219</v>
      </c>
      <c r="C21" s="276"/>
      <c r="D21" s="276"/>
      <c r="E21" s="276"/>
      <c r="F21" s="277"/>
      <c r="G21" s="4">
        <f>Equipamentos!K19</f>
        <v>50.416021464646462</v>
      </c>
    </row>
    <row r="22" spans="1:13" ht="15.75" thickBot="1">
      <c r="A22" s="3" t="s">
        <v>6</v>
      </c>
      <c r="B22" s="275" t="s">
        <v>11</v>
      </c>
      <c r="C22" s="276"/>
      <c r="D22" s="276"/>
      <c r="E22" s="276"/>
      <c r="F22" s="277"/>
      <c r="G22" s="4">
        <v>0</v>
      </c>
    </row>
    <row r="23" spans="1:13" ht="15.75" thickBot="1">
      <c r="A23" s="281" t="s">
        <v>23</v>
      </c>
      <c r="B23" s="282"/>
      <c r="C23" s="282"/>
      <c r="D23" s="282"/>
      <c r="E23" s="282"/>
      <c r="F23" s="283"/>
      <c r="G23" s="5">
        <f>SUM(G20:G22)</f>
        <v>232.67185479797976</v>
      </c>
    </row>
    <row r="24" spans="1:13" ht="15.75" thickBot="1">
      <c r="A24" s="260" t="s">
        <v>24</v>
      </c>
      <c r="B24" s="261"/>
      <c r="C24" s="261"/>
      <c r="D24" s="261"/>
      <c r="E24" s="261"/>
      <c r="F24" s="261"/>
      <c r="G24" s="262"/>
    </row>
    <row r="25" spans="1:13" ht="15.75" thickBot="1">
      <c r="A25" s="297" t="s">
        <v>25</v>
      </c>
      <c r="B25" s="298"/>
      <c r="C25" s="298"/>
      <c r="D25" s="298"/>
      <c r="E25" s="299"/>
      <c r="F25" s="7" t="s">
        <v>26</v>
      </c>
      <c r="G25" s="2" t="s">
        <v>15</v>
      </c>
    </row>
    <row r="26" spans="1:13" ht="15.75" thickBot="1">
      <c r="A26" s="8" t="s">
        <v>3</v>
      </c>
      <c r="B26" s="275" t="s">
        <v>27</v>
      </c>
      <c r="C26" s="276"/>
      <c r="D26" s="276"/>
      <c r="E26" s="277"/>
      <c r="F26" s="118">
        <v>0.2</v>
      </c>
      <c r="G26" s="10">
        <f>PRODUCT(E8,F26)</f>
        <v>575.70299999999997</v>
      </c>
    </row>
    <row r="27" spans="1:13" ht="15.75" customHeight="1" thickBot="1">
      <c r="A27" s="8" t="s">
        <v>5</v>
      </c>
      <c r="B27" s="275" t="s">
        <v>28</v>
      </c>
      <c r="C27" s="276"/>
      <c r="D27" s="276"/>
      <c r="E27" s="277"/>
      <c r="F27" s="118">
        <v>1.4999999999999999E-2</v>
      </c>
      <c r="G27" s="10">
        <f>PRODUCT(E8,F27)</f>
        <v>43.177724999999995</v>
      </c>
    </row>
    <row r="28" spans="1:13" ht="15.75" customHeight="1" thickBot="1">
      <c r="A28" s="8" t="s">
        <v>6</v>
      </c>
      <c r="B28" s="275" t="s">
        <v>29</v>
      </c>
      <c r="C28" s="276"/>
      <c r="D28" s="276"/>
      <c r="E28" s="277"/>
      <c r="F28" s="118">
        <v>0.01</v>
      </c>
      <c r="G28" s="10">
        <f>PRODUCT(E8,F28)</f>
        <v>28.785149999999998</v>
      </c>
    </row>
    <row r="29" spans="1:13" ht="15.75" thickBot="1">
      <c r="A29" s="8" t="s">
        <v>7</v>
      </c>
      <c r="B29" s="275" t="s">
        <v>30</v>
      </c>
      <c r="C29" s="276"/>
      <c r="D29" s="276"/>
      <c r="E29" s="277"/>
      <c r="F29" s="118">
        <v>2E-3</v>
      </c>
      <c r="G29" s="10">
        <f>PRODUCT(E8,F29)</f>
        <v>5.7570299999999994</v>
      </c>
    </row>
    <row r="30" spans="1:13" ht="15.75" customHeight="1" thickBot="1">
      <c r="A30" s="8" t="s">
        <v>8</v>
      </c>
      <c r="B30" s="275" t="s">
        <v>31</v>
      </c>
      <c r="C30" s="276"/>
      <c r="D30" s="276"/>
      <c r="E30" s="277"/>
      <c r="F30" s="118">
        <v>2.5000000000000001E-2</v>
      </c>
      <c r="G30" s="10">
        <f>PRODUCT(E8,F30)</f>
        <v>71.962874999999997</v>
      </c>
    </row>
    <row r="31" spans="1:13" ht="15.75" thickBot="1">
      <c r="A31" s="8" t="s">
        <v>9</v>
      </c>
      <c r="B31" s="275" t="s">
        <v>32</v>
      </c>
      <c r="C31" s="276"/>
      <c r="D31" s="276"/>
      <c r="E31" s="277"/>
      <c r="F31" s="118">
        <v>0.08</v>
      </c>
      <c r="G31" s="10">
        <f>PRODUCT(E8,F31)</f>
        <v>230.28119999999998</v>
      </c>
      <c r="M31" s="11"/>
    </row>
    <row r="32" spans="1:13" ht="15.75" customHeight="1" thickBot="1">
      <c r="A32" s="8" t="s">
        <v>10</v>
      </c>
      <c r="B32" s="275" t="s">
        <v>33</v>
      </c>
      <c r="C32" s="276"/>
      <c r="D32" s="276"/>
      <c r="E32" s="277"/>
      <c r="F32" s="118">
        <v>0.03</v>
      </c>
      <c r="G32" s="10">
        <f>PRODUCT(E8,F32)</f>
        <v>86.35544999999999</v>
      </c>
    </row>
    <row r="33" spans="1:7" ht="15.75" thickBot="1">
      <c r="A33" s="8" t="s">
        <v>34</v>
      </c>
      <c r="B33" s="275" t="s">
        <v>35</v>
      </c>
      <c r="C33" s="276"/>
      <c r="D33" s="276"/>
      <c r="E33" s="277"/>
      <c r="F33" s="118">
        <v>6.0000000000000001E-3</v>
      </c>
      <c r="G33" s="10">
        <f>PRODUCT(E8,F33)</f>
        <v>17.271090000000001</v>
      </c>
    </row>
    <row r="34" spans="1:7" ht="15.75" thickBot="1">
      <c r="A34" s="300" t="s">
        <v>36</v>
      </c>
      <c r="B34" s="301"/>
      <c r="C34" s="301"/>
      <c r="D34" s="301"/>
      <c r="E34" s="302"/>
      <c r="F34" s="12">
        <f>SUM(F26:F33)</f>
        <v>0.3680000000000001</v>
      </c>
      <c r="G34" s="5">
        <f>IF(SUM(G26:G33)=E8*F34,SUM(G26:G33),"ERRO")</f>
        <v>1059.2935199999999</v>
      </c>
    </row>
    <row r="35" spans="1:7" ht="15.75" thickBot="1">
      <c r="A35" s="297" t="s">
        <v>37</v>
      </c>
      <c r="B35" s="298"/>
      <c r="C35" s="298"/>
      <c r="D35" s="298"/>
      <c r="E35" s="299"/>
      <c r="F35" s="13" t="s">
        <v>26</v>
      </c>
      <c r="G35" s="2" t="s">
        <v>15</v>
      </c>
    </row>
    <row r="36" spans="1:7" ht="15.75" thickBot="1">
      <c r="A36" s="8" t="s">
        <v>3</v>
      </c>
      <c r="B36" s="290" t="s">
        <v>38</v>
      </c>
      <c r="C36" s="291"/>
      <c r="D36" s="291"/>
      <c r="E36" s="292"/>
      <c r="F36" s="14">
        <v>9.0899999999999995E-2</v>
      </c>
      <c r="G36" s="15">
        <f>PRODUCT(E8,F36)</f>
        <v>261.65701349999995</v>
      </c>
    </row>
    <row r="37" spans="1:7" ht="15.75" thickBot="1">
      <c r="A37" s="16" t="s">
        <v>5</v>
      </c>
      <c r="B37" s="303" t="s">
        <v>39</v>
      </c>
      <c r="C37" s="304"/>
      <c r="D37" s="304"/>
      <c r="E37" s="305"/>
      <c r="F37" s="14">
        <v>3.0300000000000001E-2</v>
      </c>
      <c r="G37" s="15">
        <f>PRODUCT(E8,F37)</f>
        <v>87.219004499999997</v>
      </c>
    </row>
    <row r="38" spans="1:7" ht="15.75" thickBot="1">
      <c r="A38" s="306" t="s">
        <v>40</v>
      </c>
      <c r="B38" s="307"/>
      <c r="C38" s="307"/>
      <c r="D38" s="307"/>
      <c r="E38" s="308"/>
      <c r="F38" s="9">
        <f>SUM(F36:F37)</f>
        <v>0.1212</v>
      </c>
      <c r="G38" s="10">
        <f>SUM(G36:G37)</f>
        <v>348.87601799999993</v>
      </c>
    </row>
    <row r="39" spans="1:7" ht="15.75" thickBot="1">
      <c r="A39" s="8" t="s">
        <v>6</v>
      </c>
      <c r="B39" s="275" t="s">
        <v>41</v>
      </c>
      <c r="C39" s="276"/>
      <c r="D39" s="276"/>
      <c r="E39" s="277"/>
      <c r="F39" s="17">
        <f>F34*F38</f>
        <v>4.4601600000000012E-2</v>
      </c>
      <c r="G39" s="15">
        <f>F39*E8</f>
        <v>128.38637462400004</v>
      </c>
    </row>
    <row r="40" spans="1:7" ht="15.75" thickBot="1">
      <c r="A40" s="300" t="s">
        <v>36</v>
      </c>
      <c r="B40" s="301"/>
      <c r="C40" s="301"/>
      <c r="D40" s="301"/>
      <c r="E40" s="302"/>
      <c r="F40" s="18">
        <f>SUM(F38:F39)</f>
        <v>0.16580160000000002</v>
      </c>
      <c r="G40" s="19">
        <f>SUM(G38:G39)</f>
        <v>477.26239262399997</v>
      </c>
    </row>
    <row r="41" spans="1:7" ht="15.75" thickBot="1">
      <c r="A41" s="297" t="s">
        <v>42</v>
      </c>
      <c r="B41" s="298"/>
      <c r="C41" s="298"/>
      <c r="D41" s="298"/>
      <c r="E41" s="299"/>
      <c r="F41" s="13" t="s">
        <v>26</v>
      </c>
      <c r="G41" s="2" t="s">
        <v>15</v>
      </c>
    </row>
    <row r="42" spans="1:7" ht="15.75" customHeight="1" thickBot="1">
      <c r="A42" s="8" t="s">
        <v>3</v>
      </c>
      <c r="B42" s="275" t="s">
        <v>43</v>
      </c>
      <c r="C42" s="276"/>
      <c r="D42" s="276"/>
      <c r="E42" s="277"/>
      <c r="F42" s="14">
        <v>2.9999999999999997E-4</v>
      </c>
      <c r="G42" s="15">
        <f>PRODUCT(E8,F42)</f>
        <v>0.86355449999999989</v>
      </c>
    </row>
    <row r="43" spans="1:7" ht="15.75" thickBot="1">
      <c r="A43" s="8" t="s">
        <v>5</v>
      </c>
      <c r="B43" s="275" t="s">
        <v>44</v>
      </c>
      <c r="C43" s="276"/>
      <c r="D43" s="276"/>
      <c r="E43" s="277"/>
      <c r="F43" s="20">
        <f>F34*F42</f>
        <v>1.1040000000000003E-4</v>
      </c>
      <c r="G43" s="15">
        <f>F43*E8</f>
        <v>0.31778805600000004</v>
      </c>
    </row>
    <row r="44" spans="1:7" ht="15.75" thickBot="1">
      <c r="A44" s="300" t="s">
        <v>36</v>
      </c>
      <c r="B44" s="301"/>
      <c r="C44" s="301"/>
      <c r="D44" s="301"/>
      <c r="E44" s="302"/>
      <c r="F44" s="21">
        <f>SUM(F42:F43)</f>
        <v>4.104E-4</v>
      </c>
      <c r="G44" s="19">
        <f>SUM(G42,G43)</f>
        <v>1.1813425559999999</v>
      </c>
    </row>
    <row r="45" spans="1:7" ht="15.75" customHeight="1" thickBot="1">
      <c r="A45" s="309" t="s">
        <v>45</v>
      </c>
      <c r="B45" s="310"/>
      <c r="C45" s="310"/>
      <c r="D45" s="310"/>
      <c r="E45" s="311"/>
      <c r="F45" s="13" t="s">
        <v>26</v>
      </c>
      <c r="G45" s="2" t="s">
        <v>15</v>
      </c>
    </row>
    <row r="46" spans="1:7" ht="15.75" customHeight="1" thickBot="1">
      <c r="A46" s="8" t="s">
        <v>3</v>
      </c>
      <c r="B46" s="275" t="s">
        <v>46</v>
      </c>
      <c r="C46" s="276"/>
      <c r="D46" s="276"/>
      <c r="E46" s="277"/>
      <c r="F46" s="9">
        <v>4.1700000000000001E-3</v>
      </c>
      <c r="G46" s="10">
        <f>PRODUCT(E8,F46)</f>
        <v>12.00340755</v>
      </c>
    </row>
    <row r="47" spans="1:7" ht="15.75" thickBot="1">
      <c r="A47" s="8" t="s">
        <v>5</v>
      </c>
      <c r="B47" s="275" t="s">
        <v>47</v>
      </c>
      <c r="C47" s="276"/>
      <c r="D47" s="276"/>
      <c r="E47" s="277"/>
      <c r="F47" s="9">
        <f>8%*F46</f>
        <v>3.3360000000000003E-4</v>
      </c>
      <c r="G47" s="10">
        <f>F47*E8</f>
        <v>0.96027260400000003</v>
      </c>
    </row>
    <row r="48" spans="1:7" ht="15.75" customHeight="1" thickBot="1">
      <c r="A48" s="8" t="s">
        <v>6</v>
      </c>
      <c r="B48" s="275" t="s">
        <v>48</v>
      </c>
      <c r="C48" s="276"/>
      <c r="D48" s="276"/>
      <c r="E48" s="277"/>
      <c r="F48" s="22">
        <v>1.4999999999999999E-4</v>
      </c>
      <c r="G48" s="10">
        <f>F48*E8</f>
        <v>0.43177724999999995</v>
      </c>
    </row>
    <row r="49" spans="1:7" ht="15.75" customHeight="1" thickBot="1">
      <c r="A49" s="8" t="s">
        <v>7</v>
      </c>
      <c r="B49" s="275" t="s">
        <v>49</v>
      </c>
      <c r="C49" s="276"/>
      <c r="D49" s="276"/>
      <c r="E49" s="277"/>
      <c r="F49" s="9">
        <v>1.9439999999999999E-2</v>
      </c>
      <c r="G49" s="10">
        <f>PRODUCT(E8,F49)</f>
        <v>55.958331599999994</v>
      </c>
    </row>
    <row r="50" spans="1:7" ht="15.75" thickBot="1">
      <c r="A50" s="8" t="s">
        <v>8</v>
      </c>
      <c r="B50" s="275" t="s">
        <v>50</v>
      </c>
      <c r="C50" s="276"/>
      <c r="D50" s="276"/>
      <c r="E50" s="277"/>
      <c r="F50" s="23">
        <f>F34*F49</f>
        <v>7.153920000000002E-3</v>
      </c>
      <c r="G50" s="10">
        <f>F50*E8</f>
        <v>20.592666028800004</v>
      </c>
    </row>
    <row r="51" spans="1:7" ht="15.75" thickBot="1">
      <c r="A51" s="8" t="s">
        <v>9</v>
      </c>
      <c r="B51" s="275" t="s">
        <v>51</v>
      </c>
      <c r="C51" s="276"/>
      <c r="D51" s="276"/>
      <c r="E51" s="277"/>
      <c r="F51" s="24">
        <v>1E-4</v>
      </c>
      <c r="G51" s="10">
        <f>E8*F51</f>
        <v>0.28785149999999998</v>
      </c>
    </row>
    <row r="52" spans="1:7" ht="15.75" customHeight="1" thickBot="1">
      <c r="A52" s="8" t="s">
        <v>10</v>
      </c>
      <c r="B52" s="275" t="s">
        <v>52</v>
      </c>
      <c r="C52" s="276"/>
      <c r="D52" s="276"/>
      <c r="E52" s="277"/>
      <c r="F52" s="9">
        <v>4.3636000000000001E-2</v>
      </c>
      <c r="G52" s="10">
        <f>PRODUCT(E8,F52)</f>
        <v>125.60688053999999</v>
      </c>
    </row>
    <row r="53" spans="1:7" ht="15.75" thickBot="1">
      <c r="A53" s="300" t="s">
        <v>36</v>
      </c>
      <c r="B53" s="301"/>
      <c r="C53" s="301"/>
      <c r="D53" s="301"/>
      <c r="E53" s="302"/>
      <c r="F53" s="25">
        <f>SUM(F46:F52)</f>
        <v>7.4983519999999998E-2</v>
      </c>
      <c r="G53" s="26">
        <f>SUM(G46:G52)</f>
        <v>215.84118707279998</v>
      </c>
    </row>
    <row r="54" spans="1:7" ht="15.75" thickBot="1">
      <c r="A54" s="312" t="s">
        <v>53</v>
      </c>
      <c r="B54" s="313"/>
      <c r="C54" s="313"/>
      <c r="D54" s="313"/>
      <c r="E54" s="314"/>
      <c r="F54" s="7" t="s">
        <v>26</v>
      </c>
      <c r="G54" s="2" t="s">
        <v>15</v>
      </c>
    </row>
    <row r="55" spans="1:7" ht="15.75" customHeight="1" thickBot="1">
      <c r="A55" s="8" t="s">
        <v>3</v>
      </c>
      <c r="B55" s="275" t="s">
        <v>54</v>
      </c>
      <c r="C55" s="276"/>
      <c r="D55" s="276"/>
      <c r="E55" s="277"/>
      <c r="F55" s="9">
        <v>9.0899999999999995E-2</v>
      </c>
      <c r="G55" s="10">
        <f>PRODUCT(E8,F55)</f>
        <v>261.65701349999995</v>
      </c>
    </row>
    <row r="56" spans="1:7" ht="15.75" customHeight="1" thickBot="1">
      <c r="A56" s="8" t="s">
        <v>5</v>
      </c>
      <c r="B56" s="275" t="s">
        <v>55</v>
      </c>
      <c r="C56" s="276"/>
      <c r="D56" s="276"/>
      <c r="E56" s="277"/>
      <c r="F56" s="9">
        <v>1.66E-2</v>
      </c>
      <c r="G56" s="10">
        <f>PRODUCT(E8,F56)</f>
        <v>47.783349000000001</v>
      </c>
    </row>
    <row r="57" spans="1:7" ht="15.75" customHeight="1" thickBot="1">
      <c r="A57" s="8" t="s">
        <v>6</v>
      </c>
      <c r="B57" s="275" t="s">
        <v>56</v>
      </c>
      <c r="C57" s="276"/>
      <c r="D57" s="276"/>
      <c r="E57" s="277"/>
      <c r="F57" s="9">
        <v>2.0000000000000001E-4</v>
      </c>
      <c r="G57" s="10">
        <f>PRODUCT(E8,F57)</f>
        <v>0.57570299999999996</v>
      </c>
    </row>
    <row r="58" spans="1:7" ht="15.75" customHeight="1" thickBot="1">
      <c r="A58" s="8" t="s">
        <v>7</v>
      </c>
      <c r="B58" s="275" t="s">
        <v>57</v>
      </c>
      <c r="C58" s="276"/>
      <c r="D58" s="276"/>
      <c r="E58" s="277"/>
      <c r="F58" s="9">
        <v>8.2000000000000007E-3</v>
      </c>
      <c r="G58" s="10">
        <f>PRODUCT(E8,F58)</f>
        <v>23.603823000000002</v>
      </c>
    </row>
    <row r="59" spans="1:7" ht="15.75" customHeight="1" thickBot="1">
      <c r="A59" s="8" t="s">
        <v>8</v>
      </c>
      <c r="B59" s="275" t="s">
        <v>58</v>
      </c>
      <c r="C59" s="276"/>
      <c r="D59" s="276"/>
      <c r="E59" s="277"/>
      <c r="F59" s="9">
        <v>2.9999999999999997E-4</v>
      </c>
      <c r="G59" s="10">
        <f>PRODUCT(E8,F59)</f>
        <v>0.86355449999999989</v>
      </c>
    </row>
    <row r="60" spans="1:7" ht="15.75" customHeight="1" thickBot="1">
      <c r="A60" s="8" t="s">
        <v>9</v>
      </c>
      <c r="B60" s="275" t="s">
        <v>59</v>
      </c>
      <c r="C60" s="276"/>
      <c r="D60" s="276"/>
      <c r="E60" s="277"/>
      <c r="F60" s="9">
        <v>0</v>
      </c>
      <c r="G60" s="10">
        <v>0</v>
      </c>
    </row>
    <row r="61" spans="1:7" ht="15.75" thickBot="1">
      <c r="A61" s="306" t="s">
        <v>40</v>
      </c>
      <c r="B61" s="315"/>
      <c r="C61" s="315"/>
      <c r="D61" s="315"/>
      <c r="E61" s="316"/>
      <c r="F61" s="9">
        <f>SUM(F55:F60)</f>
        <v>0.1162</v>
      </c>
      <c r="G61" s="10">
        <f>SUM(G55:G60)</f>
        <v>334.48344299999991</v>
      </c>
    </row>
    <row r="62" spans="1:7" ht="15.75" thickBot="1">
      <c r="A62" s="27" t="s">
        <v>10</v>
      </c>
      <c r="B62" s="275" t="s">
        <v>60</v>
      </c>
      <c r="C62" s="276"/>
      <c r="D62" s="276"/>
      <c r="E62" s="277"/>
      <c r="F62" s="23">
        <f>F61*F34</f>
        <v>4.2761600000000011E-2</v>
      </c>
      <c r="G62" s="10">
        <f>F62*E8</f>
        <v>123.08990702400003</v>
      </c>
    </row>
    <row r="63" spans="1:7" ht="15.75" thickBot="1">
      <c r="A63" s="300" t="s">
        <v>36</v>
      </c>
      <c r="B63" s="301"/>
      <c r="C63" s="301"/>
      <c r="D63" s="301"/>
      <c r="E63" s="302"/>
      <c r="F63" s="18">
        <f>SUM(F61:F62)</f>
        <v>0.15896160000000001</v>
      </c>
      <c r="G63" s="19">
        <f>SUM(G61,G62)</f>
        <v>457.57335002399992</v>
      </c>
    </row>
    <row r="64" spans="1:7" ht="15.75" thickBot="1">
      <c r="A64" s="260" t="s">
        <v>61</v>
      </c>
      <c r="B64" s="261"/>
      <c r="C64" s="261"/>
      <c r="D64" s="261"/>
      <c r="E64" s="261"/>
      <c r="F64" s="261"/>
      <c r="G64" s="262"/>
    </row>
    <row r="65" spans="1:11" ht="15.75" customHeight="1" thickBot="1">
      <c r="A65" s="317" t="s">
        <v>62</v>
      </c>
      <c r="B65" s="318"/>
      <c r="C65" s="318"/>
      <c r="D65" s="318"/>
      <c r="E65" s="319"/>
      <c r="F65" s="8" t="s">
        <v>26</v>
      </c>
      <c r="G65" s="2" t="s">
        <v>15</v>
      </c>
    </row>
    <row r="66" spans="1:11" ht="15.75" customHeight="1" thickBot="1">
      <c r="A66" s="3" t="s">
        <v>63</v>
      </c>
      <c r="B66" s="275" t="s">
        <v>64</v>
      </c>
      <c r="C66" s="276"/>
      <c r="D66" s="276"/>
      <c r="E66" s="277"/>
      <c r="F66" s="28">
        <f>F34</f>
        <v>0.3680000000000001</v>
      </c>
      <c r="G66" s="10">
        <f>G34</f>
        <v>1059.2935199999999</v>
      </c>
    </row>
    <row r="67" spans="1:11" ht="15.75" customHeight="1" thickBot="1">
      <c r="A67" s="3" t="s">
        <v>65</v>
      </c>
      <c r="B67" s="275" t="s">
        <v>66</v>
      </c>
      <c r="C67" s="276"/>
      <c r="D67" s="276"/>
      <c r="E67" s="277"/>
      <c r="F67" s="28">
        <f>F40</f>
        <v>0.16580160000000002</v>
      </c>
      <c r="G67" s="10">
        <f>G40</f>
        <v>477.26239262399997</v>
      </c>
    </row>
    <row r="68" spans="1:11" ht="15.75" customHeight="1" thickBot="1">
      <c r="A68" s="3" t="s">
        <v>67</v>
      </c>
      <c r="B68" s="275" t="s">
        <v>43</v>
      </c>
      <c r="C68" s="276"/>
      <c r="D68" s="276"/>
      <c r="E68" s="277"/>
      <c r="F68" s="28">
        <f>F44</f>
        <v>4.104E-4</v>
      </c>
      <c r="G68" s="10">
        <f>G44</f>
        <v>1.1813425559999999</v>
      </c>
    </row>
    <row r="69" spans="1:11" ht="15.75" customHeight="1" thickBot="1">
      <c r="A69" s="3" t="s">
        <v>68</v>
      </c>
      <c r="B69" s="275" t="s">
        <v>69</v>
      </c>
      <c r="C69" s="276"/>
      <c r="D69" s="276"/>
      <c r="E69" s="277"/>
      <c r="F69" s="28">
        <f>F53</f>
        <v>7.4983519999999998E-2</v>
      </c>
      <c r="G69" s="10">
        <f>(G53)</f>
        <v>215.84118707279998</v>
      </c>
    </row>
    <row r="70" spans="1:11" ht="15.75" customHeight="1" thickBot="1">
      <c r="A70" s="3" t="s">
        <v>70</v>
      </c>
      <c r="B70" s="275" t="s">
        <v>71</v>
      </c>
      <c r="C70" s="276"/>
      <c r="D70" s="276"/>
      <c r="E70" s="277"/>
      <c r="F70" s="28">
        <f>F63</f>
        <v>0.15896160000000001</v>
      </c>
      <c r="G70" s="10">
        <f>G63</f>
        <v>457.57335002399992</v>
      </c>
    </row>
    <row r="71" spans="1:11" ht="15.75" customHeight="1" thickBot="1">
      <c r="A71" s="3" t="s">
        <v>72</v>
      </c>
      <c r="B71" s="275" t="s">
        <v>73</v>
      </c>
      <c r="C71" s="276"/>
      <c r="D71" s="276"/>
      <c r="E71" s="277"/>
      <c r="F71" s="28">
        <v>0</v>
      </c>
      <c r="G71" s="10">
        <v>0</v>
      </c>
    </row>
    <row r="72" spans="1:11" ht="15.75" thickBot="1">
      <c r="A72" s="281" t="s">
        <v>74</v>
      </c>
      <c r="B72" s="282"/>
      <c r="C72" s="282"/>
      <c r="D72" s="282"/>
      <c r="E72" s="283"/>
      <c r="F72" s="29">
        <f>SUM(F66:F71)</f>
        <v>0.76815712000000014</v>
      </c>
      <c r="G72" s="5">
        <f>SUM(G66:G71)</f>
        <v>2211.1517922767998</v>
      </c>
    </row>
    <row r="73" spans="1:11" ht="15.75" thickBot="1">
      <c r="A73" s="320" t="s">
        <v>75</v>
      </c>
      <c r="B73" s="321"/>
      <c r="C73" s="321"/>
      <c r="D73" s="321"/>
      <c r="E73" s="321"/>
      <c r="F73" s="322"/>
      <c r="G73" s="30">
        <f>SUM(E8,G17,G23,G72)</f>
        <v>5872.272047074779</v>
      </c>
    </row>
    <row r="74" spans="1:11" ht="15.75" thickBot="1">
      <c r="A74" s="260" t="s">
        <v>76</v>
      </c>
      <c r="B74" s="261"/>
      <c r="C74" s="261"/>
      <c r="D74" s="261"/>
      <c r="E74" s="261"/>
      <c r="F74" s="261"/>
      <c r="G74" s="262"/>
    </row>
    <row r="75" spans="1:11" ht="15.75" customHeight="1" thickBot="1">
      <c r="A75" s="323" t="s">
        <v>77</v>
      </c>
      <c r="B75" s="324"/>
      <c r="C75" s="324"/>
      <c r="D75" s="324"/>
      <c r="E75" s="325"/>
      <c r="F75" s="31" t="s">
        <v>26</v>
      </c>
      <c r="G75" s="2" t="s">
        <v>15</v>
      </c>
      <c r="K75" s="32"/>
    </row>
    <row r="76" spans="1:11" ht="15.75" customHeight="1" thickBot="1">
      <c r="A76" s="8" t="s">
        <v>3</v>
      </c>
      <c r="B76" s="275" t="s">
        <v>78</v>
      </c>
      <c r="C76" s="276"/>
      <c r="D76" s="276"/>
      <c r="E76" s="277"/>
      <c r="F76" s="33">
        <v>0.05</v>
      </c>
      <c r="G76" s="10">
        <f>PRODUCT(G73,F76)</f>
        <v>293.61360235373894</v>
      </c>
    </row>
    <row r="77" spans="1:11" ht="15.75" thickBot="1">
      <c r="A77" s="8" t="s">
        <v>5</v>
      </c>
      <c r="B77" s="275" t="s">
        <v>79</v>
      </c>
      <c r="C77" s="276"/>
      <c r="D77" s="276"/>
      <c r="E77" s="277"/>
      <c r="F77" s="33">
        <v>6.7900000000000002E-2</v>
      </c>
      <c r="G77" s="10">
        <f>F77*(G73+G76)</f>
        <v>418.6636355961964</v>
      </c>
    </row>
    <row r="78" spans="1:11" ht="15.75" thickBot="1">
      <c r="A78" s="8" t="s">
        <v>6</v>
      </c>
      <c r="B78" s="275" t="s">
        <v>80</v>
      </c>
      <c r="C78" s="276"/>
      <c r="D78" s="276"/>
      <c r="E78" s="276"/>
      <c r="F78" s="277"/>
      <c r="G78" s="10">
        <f>SUM(G76,G77,G73)</f>
        <v>6584.5492850247147</v>
      </c>
    </row>
    <row r="79" spans="1:11" ht="15.75" customHeight="1" thickBot="1">
      <c r="A79" s="34" t="s">
        <v>7</v>
      </c>
      <c r="B79" s="275" t="s">
        <v>81</v>
      </c>
      <c r="C79" s="276"/>
      <c r="D79" s="276"/>
      <c r="E79" s="277"/>
      <c r="F79" s="35">
        <f>1-F84</f>
        <v>0.85749999999999993</v>
      </c>
      <c r="G79" s="33"/>
    </row>
    <row r="80" spans="1:11" ht="15.75" customHeight="1" thickBot="1">
      <c r="A80" s="34" t="s">
        <v>8</v>
      </c>
      <c r="B80" s="275" t="s">
        <v>82</v>
      </c>
      <c r="C80" s="276"/>
      <c r="D80" s="276"/>
      <c r="E80" s="276"/>
      <c r="F80" s="277"/>
      <c r="G80" s="36">
        <f>G78/F79</f>
        <v>7678.7746764136618</v>
      </c>
    </row>
    <row r="81" spans="1:7" ht="15.75" thickBot="1">
      <c r="A81" s="37"/>
      <c r="B81" s="290" t="s">
        <v>83</v>
      </c>
      <c r="C81" s="291"/>
      <c r="D81" s="291"/>
      <c r="E81" s="292"/>
      <c r="F81" s="38">
        <v>1.6500000000000001E-2</v>
      </c>
      <c r="G81" s="39">
        <f>G80*F81</f>
        <v>126.69978216082542</v>
      </c>
    </row>
    <row r="82" spans="1:7" ht="15.75" customHeight="1" thickBot="1">
      <c r="A82" s="40"/>
      <c r="B82" s="275" t="s">
        <v>84</v>
      </c>
      <c r="C82" s="276"/>
      <c r="D82" s="276"/>
      <c r="E82" s="277"/>
      <c r="F82" s="38">
        <v>7.5999999999999998E-2</v>
      </c>
      <c r="G82" s="41">
        <f>G80*F82</f>
        <v>583.58687540743824</v>
      </c>
    </row>
    <row r="83" spans="1:7" ht="15.75" thickBot="1">
      <c r="A83" s="42"/>
      <c r="B83" s="275" t="s">
        <v>85</v>
      </c>
      <c r="C83" s="276"/>
      <c r="D83" s="276"/>
      <c r="E83" s="277"/>
      <c r="F83" s="38">
        <v>0.05</v>
      </c>
      <c r="G83" s="41">
        <f>G80*F83</f>
        <v>383.93873382068313</v>
      </c>
    </row>
    <row r="84" spans="1:7" ht="15.75" thickBot="1">
      <c r="A84" s="281" t="s">
        <v>86</v>
      </c>
      <c r="B84" s="282"/>
      <c r="C84" s="282"/>
      <c r="D84" s="282"/>
      <c r="E84" s="283"/>
      <c r="F84" s="43">
        <f>SUM(F81:F83)</f>
        <v>0.14250000000000002</v>
      </c>
      <c r="G84" s="44">
        <f>G81+G82+G83</f>
        <v>1094.2253913889467</v>
      </c>
    </row>
    <row r="85" spans="1:7" ht="15.75" thickBot="1">
      <c r="A85" s="281" t="s">
        <v>87</v>
      </c>
      <c r="B85" s="282"/>
      <c r="C85" s="282"/>
      <c r="D85" s="282"/>
      <c r="E85" s="282"/>
      <c r="F85" s="283"/>
      <c r="G85" s="19">
        <f>SUM(G76:G77,G84)</f>
        <v>1806.5026293388821</v>
      </c>
    </row>
    <row r="86" spans="1:7" ht="15.75" thickBot="1">
      <c r="A86" s="326" t="s">
        <v>247</v>
      </c>
      <c r="B86" s="327"/>
      <c r="C86" s="327"/>
      <c r="D86" s="327"/>
      <c r="E86" s="327"/>
      <c r="F86" s="327"/>
      <c r="G86" s="328"/>
    </row>
    <row r="87" spans="1:7" ht="15.75" thickBot="1">
      <c r="A87" s="329" t="s">
        <v>88</v>
      </c>
      <c r="B87" s="330"/>
      <c r="C87" s="330"/>
      <c r="D87" s="330"/>
      <c r="E87" s="330"/>
      <c r="F87" s="331"/>
      <c r="G87" s="45" t="s">
        <v>89</v>
      </c>
    </row>
    <row r="88" spans="1:7" ht="15.75" thickBot="1">
      <c r="A88" s="306" t="s">
        <v>90</v>
      </c>
      <c r="B88" s="315"/>
      <c r="C88" s="315"/>
      <c r="D88" s="315"/>
      <c r="E88" s="315"/>
      <c r="F88" s="316"/>
      <c r="G88" s="10">
        <f>E8</f>
        <v>2878.5149999999999</v>
      </c>
    </row>
    <row r="89" spans="1:7" ht="15.75" thickBot="1">
      <c r="A89" s="306" t="s">
        <v>91</v>
      </c>
      <c r="B89" s="315"/>
      <c r="C89" s="315"/>
      <c r="D89" s="315"/>
      <c r="E89" s="315"/>
      <c r="F89" s="316"/>
      <c r="G89" s="10">
        <f>G17</f>
        <v>549.93340000000001</v>
      </c>
    </row>
    <row r="90" spans="1:7" ht="15.75" thickBot="1">
      <c r="A90" s="306" t="s">
        <v>92</v>
      </c>
      <c r="B90" s="315"/>
      <c r="C90" s="315"/>
      <c r="D90" s="315"/>
      <c r="E90" s="315"/>
      <c r="F90" s="316"/>
      <c r="G90" s="10">
        <f>G23</f>
        <v>232.67185479797976</v>
      </c>
    </row>
    <row r="91" spans="1:7" ht="15.75" thickBot="1">
      <c r="A91" s="306" t="s">
        <v>93</v>
      </c>
      <c r="B91" s="315"/>
      <c r="C91" s="315"/>
      <c r="D91" s="315"/>
      <c r="E91" s="315"/>
      <c r="F91" s="316"/>
      <c r="G91" s="10">
        <f>G72</f>
        <v>2211.1517922767998</v>
      </c>
    </row>
    <row r="92" spans="1:7" ht="15.75" thickBot="1">
      <c r="A92" s="306" t="s">
        <v>94</v>
      </c>
      <c r="B92" s="315"/>
      <c r="C92" s="315"/>
      <c r="D92" s="315"/>
      <c r="E92" s="315"/>
      <c r="F92" s="316"/>
      <c r="G92" s="10">
        <f>G88+G89+G90+G91</f>
        <v>5872.272047074779</v>
      </c>
    </row>
    <row r="93" spans="1:7" ht="15.75" thickBot="1">
      <c r="A93" s="306" t="s">
        <v>95</v>
      </c>
      <c r="B93" s="315"/>
      <c r="C93" s="315"/>
      <c r="D93" s="315"/>
      <c r="E93" s="315"/>
      <c r="F93" s="316"/>
      <c r="G93" s="10">
        <f>G85</f>
        <v>1806.5026293388821</v>
      </c>
    </row>
    <row r="94" spans="1:7" ht="16.5" thickBot="1">
      <c r="A94" s="266" t="s">
        <v>96</v>
      </c>
      <c r="B94" s="267"/>
      <c r="C94" s="267"/>
      <c r="D94" s="267"/>
      <c r="E94" s="267"/>
      <c r="F94" s="268"/>
      <c r="G94" s="46">
        <f>G92+G93</f>
        <v>7678.7746764136609</v>
      </c>
    </row>
  </sheetData>
  <mergeCells count="100">
    <mergeCell ref="A1:G1"/>
    <mergeCell ref="A2:G2"/>
    <mergeCell ref="A3:D3"/>
    <mergeCell ref="E3:G3"/>
    <mergeCell ref="B4:D4"/>
    <mergeCell ref="E4:G4"/>
    <mergeCell ref="B12:F12"/>
    <mergeCell ref="B5:D5"/>
    <mergeCell ref="E5:G5"/>
    <mergeCell ref="B6:D6"/>
    <mergeCell ref="E6:G6"/>
    <mergeCell ref="B7:D7"/>
    <mergeCell ref="E7:G7"/>
    <mergeCell ref="A8:D8"/>
    <mergeCell ref="E8:G8"/>
    <mergeCell ref="A9:G9"/>
    <mergeCell ref="A10:F10"/>
    <mergeCell ref="B11:F11"/>
    <mergeCell ref="A24:G24"/>
    <mergeCell ref="B13:F13"/>
    <mergeCell ref="B14:F14"/>
    <mergeCell ref="B15:F15"/>
    <mergeCell ref="B16:F16"/>
    <mergeCell ref="A17:F17"/>
    <mergeCell ref="A18:G18"/>
    <mergeCell ref="A19:F19"/>
    <mergeCell ref="B20:F20"/>
    <mergeCell ref="B21:F21"/>
    <mergeCell ref="B22:F22"/>
    <mergeCell ref="A23:F23"/>
    <mergeCell ref="B36:E36"/>
    <mergeCell ref="A25:E25"/>
    <mergeCell ref="B26:E26"/>
    <mergeCell ref="B27:E27"/>
    <mergeCell ref="B28:E28"/>
    <mergeCell ref="B29:E29"/>
    <mergeCell ref="B30:E30"/>
    <mergeCell ref="B31:E31"/>
    <mergeCell ref="B32:E32"/>
    <mergeCell ref="B33:E33"/>
    <mergeCell ref="A34:E34"/>
    <mergeCell ref="A35:E35"/>
    <mergeCell ref="B48:E48"/>
    <mergeCell ref="B37:E37"/>
    <mergeCell ref="A38:E38"/>
    <mergeCell ref="B39:E39"/>
    <mergeCell ref="A40:E40"/>
    <mergeCell ref="A41:E41"/>
    <mergeCell ref="B42:E42"/>
    <mergeCell ref="B43:E43"/>
    <mergeCell ref="A44:E44"/>
    <mergeCell ref="A45:E45"/>
    <mergeCell ref="B46:E46"/>
    <mergeCell ref="B47:E47"/>
    <mergeCell ref="B60:E60"/>
    <mergeCell ref="B49:E49"/>
    <mergeCell ref="B50:E50"/>
    <mergeCell ref="B51:E51"/>
    <mergeCell ref="B52:E52"/>
    <mergeCell ref="A53:E53"/>
    <mergeCell ref="A54:E54"/>
    <mergeCell ref="B55:E55"/>
    <mergeCell ref="B56:E56"/>
    <mergeCell ref="B57:E57"/>
    <mergeCell ref="B58:E58"/>
    <mergeCell ref="B59:E59"/>
    <mergeCell ref="A72:E72"/>
    <mergeCell ref="A61:E61"/>
    <mergeCell ref="B62:E62"/>
    <mergeCell ref="A63:E63"/>
    <mergeCell ref="A64:G64"/>
    <mergeCell ref="A65:E65"/>
    <mergeCell ref="B66:E66"/>
    <mergeCell ref="B67:E67"/>
    <mergeCell ref="B68:E68"/>
    <mergeCell ref="B69:E69"/>
    <mergeCell ref="B70:E70"/>
    <mergeCell ref="B71:E71"/>
    <mergeCell ref="A84:E84"/>
    <mergeCell ref="A73:F73"/>
    <mergeCell ref="A74:G74"/>
    <mergeCell ref="A75:E75"/>
    <mergeCell ref="B76:E76"/>
    <mergeCell ref="B77:E77"/>
    <mergeCell ref="B78:F78"/>
    <mergeCell ref="B79:E79"/>
    <mergeCell ref="B80:F80"/>
    <mergeCell ref="B81:E81"/>
    <mergeCell ref="B82:E82"/>
    <mergeCell ref="B83:E83"/>
    <mergeCell ref="A91:F91"/>
    <mergeCell ref="A92:F92"/>
    <mergeCell ref="A93:F93"/>
    <mergeCell ref="A94:F94"/>
    <mergeCell ref="A85:F85"/>
    <mergeCell ref="A86:G86"/>
    <mergeCell ref="A87:F87"/>
    <mergeCell ref="A88:F88"/>
    <mergeCell ref="A89:F89"/>
    <mergeCell ref="A90:F9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topLeftCell="A59" workbookViewId="0">
      <selection activeCell="K10" sqref="K10"/>
    </sheetView>
  </sheetViews>
  <sheetFormatPr defaultRowHeight="15"/>
  <cols>
    <col min="7" max="7" width="16" customWidth="1"/>
    <col min="11" max="11" width="10.7109375" bestFit="1" customWidth="1"/>
    <col min="15" max="15" width="10.7109375" bestFit="1" customWidth="1"/>
    <col min="263" max="263" width="16" customWidth="1"/>
    <col min="267" max="267" width="10.7109375" bestFit="1" customWidth="1"/>
    <col min="519" max="519" width="16" customWidth="1"/>
    <col min="523" max="523" width="10.7109375" bestFit="1" customWidth="1"/>
    <col min="775" max="775" width="16" customWidth="1"/>
    <col min="779" max="779" width="10.7109375" bestFit="1" customWidth="1"/>
    <col min="1031" max="1031" width="16" customWidth="1"/>
    <col min="1035" max="1035" width="10.7109375" bestFit="1" customWidth="1"/>
    <col min="1287" max="1287" width="16" customWidth="1"/>
    <col min="1291" max="1291" width="10.7109375" bestFit="1" customWidth="1"/>
    <col min="1543" max="1543" width="16" customWidth="1"/>
    <col min="1547" max="1547" width="10.7109375" bestFit="1" customWidth="1"/>
    <col min="1799" max="1799" width="16" customWidth="1"/>
    <col min="1803" max="1803" width="10.7109375" bestFit="1" customWidth="1"/>
    <col min="2055" max="2055" width="16" customWidth="1"/>
    <col min="2059" max="2059" width="10.7109375" bestFit="1" customWidth="1"/>
    <col min="2311" max="2311" width="16" customWidth="1"/>
    <col min="2315" max="2315" width="10.7109375" bestFit="1" customWidth="1"/>
    <col min="2567" max="2567" width="16" customWidth="1"/>
    <col min="2571" max="2571" width="10.7109375" bestFit="1" customWidth="1"/>
    <col min="2823" max="2823" width="16" customWidth="1"/>
    <col min="2827" max="2827" width="10.7109375" bestFit="1" customWidth="1"/>
    <col min="3079" max="3079" width="16" customWidth="1"/>
    <col min="3083" max="3083" width="10.7109375" bestFit="1" customWidth="1"/>
    <col min="3335" max="3335" width="16" customWidth="1"/>
    <col min="3339" max="3339" width="10.7109375" bestFit="1" customWidth="1"/>
    <col min="3591" max="3591" width="16" customWidth="1"/>
    <col min="3595" max="3595" width="10.7109375" bestFit="1" customWidth="1"/>
    <col min="3847" max="3847" width="16" customWidth="1"/>
    <col min="3851" max="3851" width="10.7109375" bestFit="1" customWidth="1"/>
    <col min="4103" max="4103" width="16" customWidth="1"/>
    <col min="4107" max="4107" width="10.7109375" bestFit="1" customWidth="1"/>
    <col min="4359" max="4359" width="16" customWidth="1"/>
    <col min="4363" max="4363" width="10.7109375" bestFit="1" customWidth="1"/>
    <col min="4615" max="4615" width="16" customWidth="1"/>
    <col min="4619" max="4619" width="10.7109375" bestFit="1" customWidth="1"/>
    <col min="4871" max="4871" width="16" customWidth="1"/>
    <col min="4875" max="4875" width="10.7109375" bestFit="1" customWidth="1"/>
    <col min="5127" max="5127" width="16" customWidth="1"/>
    <col min="5131" max="5131" width="10.7109375" bestFit="1" customWidth="1"/>
    <col min="5383" max="5383" width="16" customWidth="1"/>
    <col min="5387" max="5387" width="10.7109375" bestFit="1" customWidth="1"/>
    <col min="5639" max="5639" width="16" customWidth="1"/>
    <col min="5643" max="5643" width="10.7109375" bestFit="1" customWidth="1"/>
    <col min="5895" max="5895" width="16" customWidth="1"/>
    <col min="5899" max="5899" width="10.7109375" bestFit="1" customWidth="1"/>
    <col min="6151" max="6151" width="16" customWidth="1"/>
    <col min="6155" max="6155" width="10.7109375" bestFit="1" customWidth="1"/>
    <col min="6407" max="6407" width="16" customWidth="1"/>
    <col min="6411" max="6411" width="10.7109375" bestFit="1" customWidth="1"/>
    <col min="6663" max="6663" width="16" customWidth="1"/>
    <col min="6667" max="6667" width="10.7109375" bestFit="1" customWidth="1"/>
    <col min="6919" max="6919" width="16" customWidth="1"/>
    <col min="6923" max="6923" width="10.7109375" bestFit="1" customWidth="1"/>
    <col min="7175" max="7175" width="16" customWidth="1"/>
    <col min="7179" max="7179" width="10.7109375" bestFit="1" customWidth="1"/>
    <col min="7431" max="7431" width="16" customWidth="1"/>
    <col min="7435" max="7435" width="10.7109375" bestFit="1" customWidth="1"/>
    <col min="7687" max="7687" width="16" customWidth="1"/>
    <col min="7691" max="7691" width="10.7109375" bestFit="1" customWidth="1"/>
    <col min="7943" max="7943" width="16" customWidth="1"/>
    <col min="7947" max="7947" width="10.7109375" bestFit="1" customWidth="1"/>
    <col min="8199" max="8199" width="16" customWidth="1"/>
    <col min="8203" max="8203" width="10.7109375" bestFit="1" customWidth="1"/>
    <col min="8455" max="8455" width="16" customWidth="1"/>
    <col min="8459" max="8459" width="10.7109375" bestFit="1" customWidth="1"/>
    <col min="8711" max="8711" width="16" customWidth="1"/>
    <col min="8715" max="8715" width="10.7109375" bestFit="1" customWidth="1"/>
    <col min="8967" max="8967" width="16" customWidth="1"/>
    <col min="8971" max="8971" width="10.7109375" bestFit="1" customWidth="1"/>
    <col min="9223" max="9223" width="16" customWidth="1"/>
    <col min="9227" max="9227" width="10.7109375" bestFit="1" customWidth="1"/>
    <col min="9479" max="9479" width="16" customWidth="1"/>
    <col min="9483" max="9483" width="10.7109375" bestFit="1" customWidth="1"/>
    <col min="9735" max="9735" width="16" customWidth="1"/>
    <col min="9739" max="9739" width="10.7109375" bestFit="1" customWidth="1"/>
    <col min="9991" max="9991" width="16" customWidth="1"/>
    <col min="9995" max="9995" width="10.7109375" bestFit="1" customWidth="1"/>
    <col min="10247" max="10247" width="16" customWidth="1"/>
    <col min="10251" max="10251" width="10.7109375" bestFit="1" customWidth="1"/>
    <col min="10503" max="10503" width="16" customWidth="1"/>
    <col min="10507" max="10507" width="10.7109375" bestFit="1" customWidth="1"/>
    <col min="10759" max="10759" width="16" customWidth="1"/>
    <col min="10763" max="10763" width="10.7109375" bestFit="1" customWidth="1"/>
    <col min="11015" max="11015" width="16" customWidth="1"/>
    <col min="11019" max="11019" width="10.7109375" bestFit="1" customWidth="1"/>
    <col min="11271" max="11271" width="16" customWidth="1"/>
    <col min="11275" max="11275" width="10.7109375" bestFit="1" customWidth="1"/>
    <col min="11527" max="11527" width="16" customWidth="1"/>
    <col min="11531" max="11531" width="10.7109375" bestFit="1" customWidth="1"/>
    <col min="11783" max="11783" width="16" customWidth="1"/>
    <col min="11787" max="11787" width="10.7109375" bestFit="1" customWidth="1"/>
    <col min="12039" max="12039" width="16" customWidth="1"/>
    <col min="12043" max="12043" width="10.7109375" bestFit="1" customWidth="1"/>
    <col min="12295" max="12295" width="16" customWidth="1"/>
    <col min="12299" max="12299" width="10.7109375" bestFit="1" customWidth="1"/>
    <col min="12551" max="12551" width="16" customWidth="1"/>
    <col min="12555" max="12555" width="10.7109375" bestFit="1" customWidth="1"/>
    <col min="12807" max="12807" width="16" customWidth="1"/>
    <col min="12811" max="12811" width="10.7109375" bestFit="1" customWidth="1"/>
    <col min="13063" max="13063" width="16" customWidth="1"/>
    <col min="13067" max="13067" width="10.7109375" bestFit="1" customWidth="1"/>
    <col min="13319" max="13319" width="16" customWidth="1"/>
    <col min="13323" max="13323" width="10.7109375" bestFit="1" customWidth="1"/>
    <col min="13575" max="13575" width="16" customWidth="1"/>
    <col min="13579" max="13579" width="10.7109375" bestFit="1" customWidth="1"/>
    <col min="13831" max="13831" width="16" customWidth="1"/>
    <col min="13835" max="13835" width="10.7109375" bestFit="1" customWidth="1"/>
    <col min="14087" max="14087" width="16" customWidth="1"/>
    <col min="14091" max="14091" width="10.7109375" bestFit="1" customWidth="1"/>
    <col min="14343" max="14343" width="16" customWidth="1"/>
    <col min="14347" max="14347" width="10.7109375" bestFit="1" customWidth="1"/>
    <col min="14599" max="14599" width="16" customWidth="1"/>
    <col min="14603" max="14603" width="10.7109375" bestFit="1" customWidth="1"/>
    <col min="14855" max="14855" width="16" customWidth="1"/>
    <col min="14859" max="14859" width="10.7109375" bestFit="1" customWidth="1"/>
    <col min="15111" max="15111" width="16" customWidth="1"/>
    <col min="15115" max="15115" width="10.7109375" bestFit="1" customWidth="1"/>
    <col min="15367" max="15367" width="16" customWidth="1"/>
    <col min="15371" max="15371" width="10.7109375" bestFit="1" customWidth="1"/>
    <col min="15623" max="15623" width="16" customWidth="1"/>
    <col min="15627" max="15627" width="10.7109375" bestFit="1" customWidth="1"/>
    <col min="15879" max="15879" width="16" customWidth="1"/>
    <col min="15883" max="15883" width="10.7109375" bestFit="1" customWidth="1"/>
    <col min="16135" max="16135" width="16" customWidth="1"/>
    <col min="16139" max="16139" width="10.7109375" bestFit="1" customWidth="1"/>
  </cols>
  <sheetData>
    <row r="1" spans="1:15" ht="15.75" thickBot="1">
      <c r="A1" s="260" t="s">
        <v>0</v>
      </c>
      <c r="B1" s="261"/>
      <c r="C1" s="261"/>
      <c r="D1" s="261"/>
      <c r="E1" s="261"/>
      <c r="F1" s="261"/>
      <c r="G1" s="262"/>
    </row>
    <row r="2" spans="1:15" ht="15.75" thickBot="1">
      <c r="A2" s="263" t="s">
        <v>248</v>
      </c>
      <c r="B2" s="264"/>
      <c r="C2" s="264"/>
      <c r="D2" s="264"/>
      <c r="E2" s="264"/>
      <c r="F2" s="264"/>
      <c r="G2" s="265"/>
    </row>
    <row r="3" spans="1:15" ht="15.75" customHeight="1" thickBot="1">
      <c r="A3" s="263" t="s">
        <v>1</v>
      </c>
      <c r="B3" s="264"/>
      <c r="C3" s="264"/>
      <c r="D3" s="265"/>
      <c r="E3" s="266" t="s">
        <v>2</v>
      </c>
      <c r="F3" s="267"/>
      <c r="G3" s="268"/>
    </row>
    <row r="4" spans="1:15" ht="15.75" thickBot="1">
      <c r="A4" s="1" t="s">
        <v>3</v>
      </c>
      <c r="B4" s="269" t="s">
        <v>4</v>
      </c>
      <c r="C4" s="270"/>
      <c r="D4" s="271"/>
      <c r="E4" s="272">
        <v>1919.01</v>
      </c>
      <c r="F4" s="273"/>
      <c r="G4" s="274"/>
    </row>
    <row r="5" spans="1:15" ht="15.75" thickBot="1">
      <c r="A5" s="1" t="s">
        <v>5</v>
      </c>
      <c r="B5" s="269" t="s">
        <v>126</v>
      </c>
      <c r="C5" s="270"/>
      <c r="D5" s="271"/>
      <c r="E5" s="278">
        <f>E4*0.3</f>
        <v>575.70299999999997</v>
      </c>
      <c r="F5" s="279"/>
      <c r="G5" s="280"/>
    </row>
    <row r="6" spans="1:15" ht="15.75" thickBot="1">
      <c r="A6" s="1" t="s">
        <v>6</v>
      </c>
      <c r="B6" s="269" t="s">
        <v>220</v>
      </c>
      <c r="C6" s="270"/>
      <c r="D6" s="271"/>
      <c r="E6" s="272">
        <f>E4*0.2</f>
        <v>383.80200000000002</v>
      </c>
      <c r="F6" s="273"/>
      <c r="G6" s="274"/>
    </row>
    <row r="7" spans="1:15" ht="15.75" thickBot="1">
      <c r="A7" s="1" t="s">
        <v>10</v>
      </c>
      <c r="B7" s="269" t="s">
        <v>11</v>
      </c>
      <c r="C7" s="270"/>
      <c r="D7" s="271"/>
      <c r="E7" s="272">
        <v>0</v>
      </c>
      <c r="F7" s="273"/>
      <c r="G7" s="274"/>
    </row>
    <row r="8" spans="1:15" ht="15.75" thickBot="1">
      <c r="A8" s="281" t="s">
        <v>12</v>
      </c>
      <c r="B8" s="282"/>
      <c r="C8" s="282"/>
      <c r="D8" s="283"/>
      <c r="E8" s="284">
        <f>SUM(E4:E7)</f>
        <v>2878.5149999999999</v>
      </c>
      <c r="F8" s="285"/>
      <c r="G8" s="286"/>
    </row>
    <row r="9" spans="1:15" ht="15.75" thickBot="1">
      <c r="A9" s="260" t="s">
        <v>13</v>
      </c>
      <c r="B9" s="261"/>
      <c r="C9" s="261"/>
      <c r="D9" s="261"/>
      <c r="E9" s="261"/>
      <c r="F9" s="261"/>
      <c r="G9" s="262"/>
    </row>
    <row r="10" spans="1:15" ht="15.75" thickBot="1">
      <c r="A10" s="287" t="s">
        <v>14</v>
      </c>
      <c r="B10" s="288"/>
      <c r="C10" s="288"/>
      <c r="D10" s="288"/>
      <c r="E10" s="288"/>
      <c r="F10" s="289"/>
      <c r="G10" s="2" t="s">
        <v>15</v>
      </c>
    </row>
    <row r="11" spans="1:15" ht="15.75" thickBot="1">
      <c r="A11" s="3" t="s">
        <v>3</v>
      </c>
      <c r="B11" s="275" t="s">
        <v>16</v>
      </c>
      <c r="C11" s="276"/>
      <c r="D11" s="276"/>
      <c r="E11" s="276"/>
      <c r="F11" s="277"/>
      <c r="G11" s="4">
        <f>(4.7*2*21)-0.06*E4</f>
        <v>82.259400000000014</v>
      </c>
    </row>
    <row r="12" spans="1:15" ht="15.75" thickBot="1">
      <c r="A12" s="3" t="s">
        <v>5</v>
      </c>
      <c r="B12" s="275" t="s">
        <v>17</v>
      </c>
      <c r="C12" s="276"/>
      <c r="D12" s="276"/>
      <c r="E12" s="276"/>
      <c r="F12" s="277"/>
      <c r="G12" s="4">
        <f>'Memoria de calculo'!F33</f>
        <v>635.88</v>
      </c>
    </row>
    <row r="13" spans="1:15" ht="15.75" customHeight="1" thickBot="1">
      <c r="A13" s="3" t="s">
        <v>6</v>
      </c>
      <c r="B13" s="275" t="s">
        <v>156</v>
      </c>
      <c r="C13" s="276"/>
      <c r="D13" s="276"/>
      <c r="E13" s="276"/>
      <c r="F13" s="277"/>
      <c r="G13" s="4">
        <v>31.14</v>
      </c>
    </row>
    <row r="14" spans="1:15" ht="15.75" customHeight="1" thickBot="1">
      <c r="A14" s="3" t="s">
        <v>7</v>
      </c>
      <c r="B14" s="275" t="s">
        <v>217</v>
      </c>
      <c r="C14" s="276"/>
      <c r="D14" s="276"/>
      <c r="E14" s="276"/>
      <c r="F14" s="277"/>
      <c r="G14" s="4">
        <v>14.023999999999999</v>
      </c>
    </row>
    <row r="15" spans="1:15" ht="15.75" customHeight="1">
      <c r="A15" s="153" t="s">
        <v>8</v>
      </c>
      <c r="B15" s="290" t="s">
        <v>157</v>
      </c>
      <c r="C15" s="291"/>
      <c r="D15" s="291"/>
      <c r="E15" s="291"/>
      <c r="F15" s="292"/>
      <c r="G15" s="154">
        <v>2.35</v>
      </c>
      <c r="O15" s="32"/>
    </row>
    <row r="16" spans="1:15" ht="15.75" customHeight="1">
      <c r="A16" s="155" t="s">
        <v>9</v>
      </c>
      <c r="B16" s="296" t="s">
        <v>218</v>
      </c>
      <c r="C16" s="296"/>
      <c r="D16" s="296"/>
      <c r="E16" s="296"/>
      <c r="F16" s="296"/>
      <c r="G16" s="156">
        <f>'Memoria de calculo'!E41</f>
        <v>22.36</v>
      </c>
      <c r="O16" s="32"/>
    </row>
    <row r="17" spans="1:13" ht="15.75" thickBot="1">
      <c r="A17" s="293" t="s">
        <v>18</v>
      </c>
      <c r="B17" s="294"/>
      <c r="C17" s="294"/>
      <c r="D17" s="294"/>
      <c r="E17" s="294"/>
      <c r="F17" s="295"/>
      <c r="G17" s="5">
        <f>SUM(G11:G16)</f>
        <v>788.01340000000005</v>
      </c>
    </row>
    <row r="18" spans="1:13" ht="15.75" thickBot="1">
      <c r="A18" s="260" t="s">
        <v>19</v>
      </c>
      <c r="B18" s="261"/>
      <c r="C18" s="261"/>
      <c r="D18" s="261"/>
      <c r="E18" s="261"/>
      <c r="F18" s="261"/>
      <c r="G18" s="262"/>
    </row>
    <row r="19" spans="1:13" ht="15.75" thickBot="1">
      <c r="A19" s="287" t="s">
        <v>20</v>
      </c>
      <c r="B19" s="288"/>
      <c r="C19" s="288"/>
      <c r="D19" s="288"/>
      <c r="E19" s="288"/>
      <c r="F19" s="289"/>
      <c r="G19" s="6" t="s">
        <v>15</v>
      </c>
      <c r="L19" s="32"/>
    </row>
    <row r="20" spans="1:13" ht="15.75" thickBot="1">
      <c r="A20" s="3" t="s">
        <v>3</v>
      </c>
      <c r="B20" s="275" t="s">
        <v>21</v>
      </c>
      <c r="C20" s="276"/>
      <c r="D20" s="276"/>
      <c r="E20" s="276"/>
      <c r="F20" s="277"/>
      <c r="G20" s="4">
        <f>Uniforme!Z21</f>
        <v>182.2558333333333</v>
      </c>
    </row>
    <row r="21" spans="1:13" ht="15.75" thickBot="1">
      <c r="A21" s="3" t="s">
        <v>5</v>
      </c>
      <c r="B21" s="275" t="s">
        <v>219</v>
      </c>
      <c r="C21" s="276"/>
      <c r="D21" s="276"/>
      <c r="E21" s="276"/>
      <c r="F21" s="277"/>
      <c r="G21" s="4">
        <f>Equipamentos!K19</f>
        <v>50.416021464646462</v>
      </c>
    </row>
    <row r="22" spans="1:13" ht="15.75" thickBot="1">
      <c r="A22" s="3" t="s">
        <v>6</v>
      </c>
      <c r="B22" s="275" t="s">
        <v>11</v>
      </c>
      <c r="C22" s="276"/>
      <c r="D22" s="276"/>
      <c r="E22" s="276"/>
      <c r="F22" s="277"/>
      <c r="G22" s="4">
        <v>0</v>
      </c>
    </row>
    <row r="23" spans="1:13" ht="15.75" thickBot="1">
      <c r="A23" s="281" t="s">
        <v>23</v>
      </c>
      <c r="B23" s="282"/>
      <c r="C23" s="282"/>
      <c r="D23" s="282"/>
      <c r="E23" s="282"/>
      <c r="F23" s="283"/>
      <c r="G23" s="5">
        <f>SUM(G20:G22)</f>
        <v>232.67185479797976</v>
      </c>
    </row>
    <row r="24" spans="1:13" ht="15.75" thickBot="1">
      <c r="A24" s="260" t="s">
        <v>24</v>
      </c>
      <c r="B24" s="261"/>
      <c r="C24" s="261"/>
      <c r="D24" s="261"/>
      <c r="E24" s="261"/>
      <c r="F24" s="261"/>
      <c r="G24" s="262"/>
    </row>
    <row r="25" spans="1:13" ht="15.75" thickBot="1">
      <c r="A25" s="297" t="s">
        <v>25</v>
      </c>
      <c r="B25" s="298"/>
      <c r="C25" s="298"/>
      <c r="D25" s="298"/>
      <c r="E25" s="299"/>
      <c r="F25" s="7" t="s">
        <v>26</v>
      </c>
      <c r="G25" s="2" t="s">
        <v>15</v>
      </c>
    </row>
    <row r="26" spans="1:13" ht="15.75" thickBot="1">
      <c r="A26" s="8" t="s">
        <v>3</v>
      </c>
      <c r="B26" s="275" t="s">
        <v>27</v>
      </c>
      <c r="C26" s="276"/>
      <c r="D26" s="276"/>
      <c r="E26" s="277"/>
      <c r="F26" s="118">
        <v>0.2</v>
      </c>
      <c r="G26" s="10">
        <f>PRODUCT(E8,F26)</f>
        <v>575.70299999999997</v>
      </c>
    </row>
    <row r="27" spans="1:13" ht="15.75" customHeight="1" thickBot="1">
      <c r="A27" s="8" t="s">
        <v>5</v>
      </c>
      <c r="B27" s="275" t="s">
        <v>28</v>
      </c>
      <c r="C27" s="276"/>
      <c r="D27" s="276"/>
      <c r="E27" s="277"/>
      <c r="F27" s="118">
        <v>1.4999999999999999E-2</v>
      </c>
      <c r="G27" s="10">
        <f>PRODUCT(E8,F27)</f>
        <v>43.177724999999995</v>
      </c>
    </row>
    <row r="28" spans="1:13" ht="15.75" customHeight="1" thickBot="1">
      <c r="A28" s="8" t="s">
        <v>6</v>
      </c>
      <c r="B28" s="275" t="s">
        <v>29</v>
      </c>
      <c r="C28" s="276"/>
      <c r="D28" s="276"/>
      <c r="E28" s="277"/>
      <c r="F28" s="118">
        <v>0.01</v>
      </c>
      <c r="G28" s="10">
        <f>PRODUCT(E8,F28)</f>
        <v>28.785149999999998</v>
      </c>
    </row>
    <row r="29" spans="1:13" ht="15.75" thickBot="1">
      <c r="A29" s="8" t="s">
        <v>7</v>
      </c>
      <c r="B29" s="275" t="s">
        <v>30</v>
      </c>
      <c r="C29" s="276"/>
      <c r="D29" s="276"/>
      <c r="E29" s="277"/>
      <c r="F29" s="118">
        <v>2E-3</v>
      </c>
      <c r="G29" s="10">
        <f>PRODUCT(E8,F29)</f>
        <v>5.7570299999999994</v>
      </c>
    </row>
    <row r="30" spans="1:13" ht="15.75" customHeight="1" thickBot="1">
      <c r="A30" s="8" t="s">
        <v>8</v>
      </c>
      <c r="B30" s="275" t="s">
        <v>31</v>
      </c>
      <c r="C30" s="276"/>
      <c r="D30" s="276"/>
      <c r="E30" s="277"/>
      <c r="F30" s="118">
        <v>2.5000000000000001E-2</v>
      </c>
      <c r="G30" s="10">
        <f>PRODUCT(E8,F30)</f>
        <v>71.962874999999997</v>
      </c>
    </row>
    <row r="31" spans="1:13" ht="15.75" thickBot="1">
      <c r="A31" s="8" t="s">
        <v>9</v>
      </c>
      <c r="B31" s="275" t="s">
        <v>32</v>
      </c>
      <c r="C31" s="276"/>
      <c r="D31" s="276"/>
      <c r="E31" s="277"/>
      <c r="F31" s="118">
        <v>0.08</v>
      </c>
      <c r="G31" s="10">
        <f>PRODUCT(E8,F31)</f>
        <v>230.28119999999998</v>
      </c>
      <c r="M31" s="11"/>
    </row>
    <row r="32" spans="1:13" ht="15.75" customHeight="1" thickBot="1">
      <c r="A32" s="8" t="s">
        <v>10</v>
      </c>
      <c r="B32" s="275" t="s">
        <v>33</v>
      </c>
      <c r="C32" s="276"/>
      <c r="D32" s="276"/>
      <c r="E32" s="277"/>
      <c r="F32" s="118">
        <v>0.03</v>
      </c>
      <c r="G32" s="10">
        <f>PRODUCT(E8,F32)</f>
        <v>86.35544999999999</v>
      </c>
    </row>
    <row r="33" spans="1:7" ht="15.75" thickBot="1">
      <c r="A33" s="8" t="s">
        <v>34</v>
      </c>
      <c r="B33" s="275" t="s">
        <v>35</v>
      </c>
      <c r="C33" s="276"/>
      <c r="D33" s="276"/>
      <c r="E33" s="277"/>
      <c r="F33" s="118">
        <v>6.0000000000000001E-3</v>
      </c>
      <c r="G33" s="10">
        <f>PRODUCT(E8,F33)</f>
        <v>17.271090000000001</v>
      </c>
    </row>
    <row r="34" spans="1:7" ht="15.75" thickBot="1">
      <c r="A34" s="300" t="s">
        <v>36</v>
      </c>
      <c r="B34" s="301"/>
      <c r="C34" s="301"/>
      <c r="D34" s="301"/>
      <c r="E34" s="302"/>
      <c r="F34" s="12">
        <f>SUM(F26:F33)</f>
        <v>0.3680000000000001</v>
      </c>
      <c r="G34" s="5">
        <f>IF(SUM(G26:G33)=E8*F34,SUM(G26:G33),"ERRO")</f>
        <v>1059.2935199999999</v>
      </c>
    </row>
    <row r="35" spans="1:7" ht="15.75" thickBot="1">
      <c r="A35" s="297" t="s">
        <v>37</v>
      </c>
      <c r="B35" s="298"/>
      <c r="C35" s="298"/>
      <c r="D35" s="298"/>
      <c r="E35" s="299"/>
      <c r="F35" s="13" t="s">
        <v>26</v>
      </c>
      <c r="G35" s="2" t="s">
        <v>15</v>
      </c>
    </row>
    <row r="36" spans="1:7" ht="15.75" thickBot="1">
      <c r="A36" s="8" t="s">
        <v>3</v>
      </c>
      <c r="B36" s="290" t="s">
        <v>38</v>
      </c>
      <c r="C36" s="291"/>
      <c r="D36" s="291"/>
      <c r="E36" s="292"/>
      <c r="F36" s="14">
        <v>9.0899999999999995E-2</v>
      </c>
      <c r="G36" s="15">
        <f>PRODUCT(E8,F36)</f>
        <v>261.65701349999995</v>
      </c>
    </row>
    <row r="37" spans="1:7" ht="15.75" thickBot="1">
      <c r="A37" s="16" t="s">
        <v>5</v>
      </c>
      <c r="B37" s="303" t="s">
        <v>39</v>
      </c>
      <c r="C37" s="304"/>
      <c r="D37" s="304"/>
      <c r="E37" s="305"/>
      <c r="F37" s="14">
        <v>3.0300000000000001E-2</v>
      </c>
      <c r="G37" s="15">
        <f>PRODUCT(E8,F37)</f>
        <v>87.219004499999997</v>
      </c>
    </row>
    <row r="38" spans="1:7" ht="15.75" thickBot="1">
      <c r="A38" s="306" t="s">
        <v>40</v>
      </c>
      <c r="B38" s="307"/>
      <c r="C38" s="307"/>
      <c r="D38" s="307"/>
      <c r="E38" s="308"/>
      <c r="F38" s="9">
        <f>SUM(F36:F37)</f>
        <v>0.1212</v>
      </c>
      <c r="G38" s="10">
        <f>SUM(G36:G37)</f>
        <v>348.87601799999993</v>
      </c>
    </row>
    <row r="39" spans="1:7" ht="15.75" thickBot="1">
      <c r="A39" s="8" t="s">
        <v>6</v>
      </c>
      <c r="B39" s="275" t="s">
        <v>41</v>
      </c>
      <c r="C39" s="276"/>
      <c r="D39" s="276"/>
      <c r="E39" s="277"/>
      <c r="F39" s="17">
        <f>F34*F38</f>
        <v>4.4601600000000012E-2</v>
      </c>
      <c r="G39" s="15">
        <f>F39*E8</f>
        <v>128.38637462400004</v>
      </c>
    </row>
    <row r="40" spans="1:7" ht="15.75" thickBot="1">
      <c r="A40" s="300" t="s">
        <v>36</v>
      </c>
      <c r="B40" s="301"/>
      <c r="C40" s="301"/>
      <c r="D40" s="301"/>
      <c r="E40" s="302"/>
      <c r="F40" s="18">
        <f>SUM(F38:F39)</f>
        <v>0.16580160000000002</v>
      </c>
      <c r="G40" s="19">
        <f>SUM(G38:G39)</f>
        <v>477.26239262399997</v>
      </c>
    </row>
    <row r="41" spans="1:7" ht="15.75" thickBot="1">
      <c r="A41" s="297" t="s">
        <v>42</v>
      </c>
      <c r="B41" s="298"/>
      <c r="C41" s="298"/>
      <c r="D41" s="298"/>
      <c r="E41" s="299"/>
      <c r="F41" s="13" t="s">
        <v>26</v>
      </c>
      <c r="G41" s="2" t="s">
        <v>15</v>
      </c>
    </row>
    <row r="42" spans="1:7" ht="15.75" customHeight="1" thickBot="1">
      <c r="A42" s="8" t="s">
        <v>3</v>
      </c>
      <c r="B42" s="275" t="s">
        <v>43</v>
      </c>
      <c r="C42" s="276"/>
      <c r="D42" s="276"/>
      <c r="E42" s="277"/>
      <c r="F42" s="14">
        <v>2.9999999999999997E-4</v>
      </c>
      <c r="G42" s="15">
        <f>PRODUCT(E8,F42)</f>
        <v>0.86355449999999989</v>
      </c>
    </row>
    <row r="43" spans="1:7" ht="15.75" thickBot="1">
      <c r="A43" s="8" t="s">
        <v>5</v>
      </c>
      <c r="B43" s="275" t="s">
        <v>44</v>
      </c>
      <c r="C43" s="276"/>
      <c r="D43" s="276"/>
      <c r="E43" s="277"/>
      <c r="F43" s="20">
        <f>F34*F42</f>
        <v>1.1040000000000003E-4</v>
      </c>
      <c r="G43" s="15">
        <f>F43*E8</f>
        <v>0.31778805600000004</v>
      </c>
    </row>
    <row r="44" spans="1:7" ht="15.75" thickBot="1">
      <c r="A44" s="300" t="s">
        <v>36</v>
      </c>
      <c r="B44" s="301"/>
      <c r="C44" s="301"/>
      <c r="D44" s="301"/>
      <c r="E44" s="302"/>
      <c r="F44" s="21">
        <f>SUM(F42:F43)</f>
        <v>4.104E-4</v>
      </c>
      <c r="G44" s="19">
        <f>SUM(G42,G43)</f>
        <v>1.1813425559999999</v>
      </c>
    </row>
    <row r="45" spans="1:7" ht="15.75" customHeight="1" thickBot="1">
      <c r="A45" s="309" t="s">
        <v>45</v>
      </c>
      <c r="B45" s="310"/>
      <c r="C45" s="310"/>
      <c r="D45" s="310"/>
      <c r="E45" s="311"/>
      <c r="F45" s="13" t="s">
        <v>26</v>
      </c>
      <c r="G45" s="2" t="s">
        <v>15</v>
      </c>
    </row>
    <row r="46" spans="1:7" ht="15.75" customHeight="1" thickBot="1">
      <c r="A46" s="8" t="s">
        <v>3</v>
      </c>
      <c r="B46" s="275" t="s">
        <v>46</v>
      </c>
      <c r="C46" s="276"/>
      <c r="D46" s="276"/>
      <c r="E46" s="277"/>
      <c r="F46" s="9">
        <v>4.1700000000000001E-3</v>
      </c>
      <c r="G46" s="10">
        <f>PRODUCT(E8,F46)</f>
        <v>12.00340755</v>
      </c>
    </row>
    <row r="47" spans="1:7" ht="15.75" thickBot="1">
      <c r="A47" s="8" t="s">
        <v>5</v>
      </c>
      <c r="B47" s="275" t="s">
        <v>47</v>
      </c>
      <c r="C47" s="276"/>
      <c r="D47" s="276"/>
      <c r="E47" s="277"/>
      <c r="F47" s="9">
        <f>8%*F46</f>
        <v>3.3360000000000003E-4</v>
      </c>
      <c r="G47" s="10">
        <f>F47*E8</f>
        <v>0.96027260400000003</v>
      </c>
    </row>
    <row r="48" spans="1:7" ht="15.75" customHeight="1" thickBot="1">
      <c r="A48" s="8" t="s">
        <v>6</v>
      </c>
      <c r="B48" s="275" t="s">
        <v>48</v>
      </c>
      <c r="C48" s="276"/>
      <c r="D48" s="276"/>
      <c r="E48" s="277"/>
      <c r="F48" s="22">
        <v>1.4999999999999999E-4</v>
      </c>
      <c r="G48" s="10">
        <f>F48*E8</f>
        <v>0.43177724999999995</v>
      </c>
    </row>
    <row r="49" spans="1:7" ht="15.75" customHeight="1" thickBot="1">
      <c r="A49" s="8" t="s">
        <v>7</v>
      </c>
      <c r="B49" s="275" t="s">
        <v>49</v>
      </c>
      <c r="C49" s="276"/>
      <c r="D49" s="276"/>
      <c r="E49" s="277"/>
      <c r="F49" s="9">
        <v>1.9439999999999999E-2</v>
      </c>
      <c r="G49" s="10">
        <f>PRODUCT(E8,F49)</f>
        <v>55.958331599999994</v>
      </c>
    </row>
    <row r="50" spans="1:7" ht="15.75" thickBot="1">
      <c r="A50" s="8" t="s">
        <v>8</v>
      </c>
      <c r="B50" s="275" t="s">
        <v>50</v>
      </c>
      <c r="C50" s="276"/>
      <c r="D50" s="276"/>
      <c r="E50" s="277"/>
      <c r="F50" s="23">
        <f>F34*F49</f>
        <v>7.153920000000002E-3</v>
      </c>
      <c r="G50" s="10">
        <f>F50*E8</f>
        <v>20.592666028800004</v>
      </c>
    </row>
    <row r="51" spans="1:7" ht="15.75" thickBot="1">
      <c r="A51" s="8" t="s">
        <v>9</v>
      </c>
      <c r="B51" s="275" t="s">
        <v>51</v>
      </c>
      <c r="C51" s="276"/>
      <c r="D51" s="276"/>
      <c r="E51" s="277"/>
      <c r="F51" s="24">
        <v>1E-4</v>
      </c>
      <c r="G51" s="10">
        <f>E8*F51</f>
        <v>0.28785149999999998</v>
      </c>
    </row>
    <row r="52" spans="1:7" ht="15.75" customHeight="1" thickBot="1">
      <c r="A52" s="8" t="s">
        <v>10</v>
      </c>
      <c r="B52" s="275" t="s">
        <v>52</v>
      </c>
      <c r="C52" s="276"/>
      <c r="D52" s="276"/>
      <c r="E52" s="277"/>
      <c r="F52" s="9">
        <v>4.3636000000000001E-2</v>
      </c>
      <c r="G52" s="10">
        <f>PRODUCT(E8,F52)</f>
        <v>125.60688053999999</v>
      </c>
    </row>
    <row r="53" spans="1:7" ht="15.75" thickBot="1">
      <c r="A53" s="300" t="s">
        <v>36</v>
      </c>
      <c r="B53" s="301"/>
      <c r="C53" s="301"/>
      <c r="D53" s="301"/>
      <c r="E53" s="302"/>
      <c r="F53" s="25">
        <f>SUM(F46:F52)</f>
        <v>7.4983519999999998E-2</v>
      </c>
      <c r="G53" s="26">
        <f>SUM(G46:G52)</f>
        <v>215.84118707279998</v>
      </c>
    </row>
    <row r="54" spans="1:7" ht="15.75" thickBot="1">
      <c r="A54" s="312" t="s">
        <v>53</v>
      </c>
      <c r="B54" s="313"/>
      <c r="C54" s="313"/>
      <c r="D54" s="313"/>
      <c r="E54" s="314"/>
      <c r="F54" s="7" t="s">
        <v>26</v>
      </c>
      <c r="G54" s="2" t="s">
        <v>15</v>
      </c>
    </row>
    <row r="55" spans="1:7" ht="15.75" customHeight="1" thickBot="1">
      <c r="A55" s="8" t="s">
        <v>3</v>
      </c>
      <c r="B55" s="275" t="s">
        <v>54</v>
      </c>
      <c r="C55" s="276"/>
      <c r="D55" s="276"/>
      <c r="E55" s="277"/>
      <c r="F55" s="9">
        <v>9.0899999999999995E-2</v>
      </c>
      <c r="G55" s="10">
        <f>PRODUCT(E8,F55)</f>
        <v>261.65701349999995</v>
      </c>
    </row>
    <row r="56" spans="1:7" ht="15.75" customHeight="1" thickBot="1">
      <c r="A56" s="8" t="s">
        <v>5</v>
      </c>
      <c r="B56" s="275" t="s">
        <v>55</v>
      </c>
      <c r="C56" s="276"/>
      <c r="D56" s="276"/>
      <c r="E56" s="277"/>
      <c r="F56" s="9">
        <v>1.66E-2</v>
      </c>
      <c r="G56" s="10">
        <f>PRODUCT(E8,F56)</f>
        <v>47.783349000000001</v>
      </c>
    </row>
    <row r="57" spans="1:7" ht="15.75" customHeight="1" thickBot="1">
      <c r="A57" s="8" t="s">
        <v>6</v>
      </c>
      <c r="B57" s="275" t="s">
        <v>56</v>
      </c>
      <c r="C57" s="276"/>
      <c r="D57" s="276"/>
      <c r="E57" s="277"/>
      <c r="F57" s="9">
        <v>2.0000000000000001E-4</v>
      </c>
      <c r="G57" s="10">
        <f>PRODUCT(E8,F57)</f>
        <v>0.57570299999999996</v>
      </c>
    </row>
    <row r="58" spans="1:7" ht="15.75" customHeight="1" thickBot="1">
      <c r="A58" s="8" t="s">
        <v>7</v>
      </c>
      <c r="B58" s="275" t="s">
        <v>57</v>
      </c>
      <c r="C58" s="276"/>
      <c r="D58" s="276"/>
      <c r="E58" s="277"/>
      <c r="F58" s="9">
        <v>8.2000000000000007E-3</v>
      </c>
      <c r="G58" s="10">
        <f>PRODUCT(E8,F58)</f>
        <v>23.603823000000002</v>
      </c>
    </row>
    <row r="59" spans="1:7" ht="15.75" customHeight="1" thickBot="1">
      <c r="A59" s="8" t="s">
        <v>8</v>
      </c>
      <c r="B59" s="275" t="s">
        <v>58</v>
      </c>
      <c r="C59" s="276"/>
      <c r="D59" s="276"/>
      <c r="E59" s="277"/>
      <c r="F59" s="9">
        <v>2.9999999999999997E-4</v>
      </c>
      <c r="G59" s="10">
        <f>PRODUCT(E8,F59)</f>
        <v>0.86355449999999989</v>
      </c>
    </row>
    <row r="60" spans="1:7" ht="15.75" customHeight="1" thickBot="1">
      <c r="A60" s="8" t="s">
        <v>9</v>
      </c>
      <c r="B60" s="275" t="s">
        <v>59</v>
      </c>
      <c r="C60" s="276"/>
      <c r="D60" s="276"/>
      <c r="E60" s="277"/>
      <c r="F60" s="9">
        <v>0</v>
      </c>
      <c r="G60" s="10">
        <v>0</v>
      </c>
    </row>
    <row r="61" spans="1:7" ht="15.75" thickBot="1">
      <c r="A61" s="306" t="s">
        <v>40</v>
      </c>
      <c r="B61" s="315"/>
      <c r="C61" s="315"/>
      <c r="D61" s="315"/>
      <c r="E61" s="316"/>
      <c r="F61" s="9">
        <f>SUM(F55:F60)</f>
        <v>0.1162</v>
      </c>
      <c r="G61" s="10">
        <f>SUM(G55:G60)</f>
        <v>334.48344299999991</v>
      </c>
    </row>
    <row r="62" spans="1:7" ht="15.75" thickBot="1">
      <c r="A62" s="27" t="s">
        <v>10</v>
      </c>
      <c r="B62" s="275" t="s">
        <v>60</v>
      </c>
      <c r="C62" s="276"/>
      <c r="D62" s="276"/>
      <c r="E62" s="277"/>
      <c r="F62" s="23">
        <f>F61*F34</f>
        <v>4.2761600000000011E-2</v>
      </c>
      <c r="G62" s="10">
        <f>F62*E8</f>
        <v>123.08990702400003</v>
      </c>
    </row>
    <row r="63" spans="1:7" ht="15.75" thickBot="1">
      <c r="A63" s="300" t="s">
        <v>36</v>
      </c>
      <c r="B63" s="301"/>
      <c r="C63" s="301"/>
      <c r="D63" s="301"/>
      <c r="E63" s="302"/>
      <c r="F63" s="18">
        <f>SUM(F61:F62)</f>
        <v>0.15896160000000001</v>
      </c>
      <c r="G63" s="19">
        <f>SUM(G61,G62)</f>
        <v>457.57335002399992</v>
      </c>
    </row>
    <row r="64" spans="1:7" ht="15.75" thickBot="1">
      <c r="A64" s="260" t="s">
        <v>61</v>
      </c>
      <c r="B64" s="261"/>
      <c r="C64" s="261"/>
      <c r="D64" s="261"/>
      <c r="E64" s="261"/>
      <c r="F64" s="261"/>
      <c r="G64" s="262"/>
    </row>
    <row r="65" spans="1:11" ht="15.75" customHeight="1" thickBot="1">
      <c r="A65" s="317" t="s">
        <v>62</v>
      </c>
      <c r="B65" s="318"/>
      <c r="C65" s="318"/>
      <c r="D65" s="318"/>
      <c r="E65" s="319"/>
      <c r="F65" s="8" t="s">
        <v>26</v>
      </c>
      <c r="G65" s="2" t="s">
        <v>15</v>
      </c>
    </row>
    <row r="66" spans="1:11" ht="15.75" customHeight="1" thickBot="1">
      <c r="A66" s="3" t="s">
        <v>63</v>
      </c>
      <c r="B66" s="275" t="s">
        <v>64</v>
      </c>
      <c r="C66" s="276"/>
      <c r="D66" s="276"/>
      <c r="E66" s="277"/>
      <c r="F66" s="28">
        <f>F34</f>
        <v>0.3680000000000001</v>
      </c>
      <c r="G66" s="10">
        <f>G34</f>
        <v>1059.2935199999999</v>
      </c>
    </row>
    <row r="67" spans="1:11" ht="15.75" customHeight="1" thickBot="1">
      <c r="A67" s="3" t="s">
        <v>65</v>
      </c>
      <c r="B67" s="275" t="s">
        <v>66</v>
      </c>
      <c r="C67" s="276"/>
      <c r="D67" s="276"/>
      <c r="E67" s="277"/>
      <c r="F67" s="28">
        <f>F40</f>
        <v>0.16580160000000002</v>
      </c>
      <c r="G67" s="10">
        <f>G40</f>
        <v>477.26239262399997</v>
      </c>
    </row>
    <row r="68" spans="1:11" ht="15.75" customHeight="1" thickBot="1">
      <c r="A68" s="3" t="s">
        <v>67</v>
      </c>
      <c r="B68" s="275" t="s">
        <v>43</v>
      </c>
      <c r="C68" s="276"/>
      <c r="D68" s="276"/>
      <c r="E68" s="277"/>
      <c r="F68" s="28">
        <f>F44</f>
        <v>4.104E-4</v>
      </c>
      <c r="G68" s="10">
        <f>G44</f>
        <v>1.1813425559999999</v>
      </c>
    </row>
    <row r="69" spans="1:11" ht="15.75" customHeight="1" thickBot="1">
      <c r="A69" s="3" t="s">
        <v>68</v>
      </c>
      <c r="B69" s="275" t="s">
        <v>69</v>
      </c>
      <c r="C69" s="276"/>
      <c r="D69" s="276"/>
      <c r="E69" s="277"/>
      <c r="F69" s="28">
        <f>F53</f>
        <v>7.4983519999999998E-2</v>
      </c>
      <c r="G69" s="10">
        <f>(G53)</f>
        <v>215.84118707279998</v>
      </c>
    </row>
    <row r="70" spans="1:11" ht="15.75" customHeight="1" thickBot="1">
      <c r="A70" s="3" t="s">
        <v>70</v>
      </c>
      <c r="B70" s="275" t="s">
        <v>71</v>
      </c>
      <c r="C70" s="276"/>
      <c r="D70" s="276"/>
      <c r="E70" s="277"/>
      <c r="F70" s="28">
        <f>F63</f>
        <v>0.15896160000000001</v>
      </c>
      <c r="G70" s="10">
        <f>G63</f>
        <v>457.57335002399992</v>
      </c>
    </row>
    <row r="71" spans="1:11" ht="15.75" customHeight="1" thickBot="1">
      <c r="A71" s="3" t="s">
        <v>72</v>
      </c>
      <c r="B71" s="275" t="s">
        <v>73</v>
      </c>
      <c r="C71" s="276"/>
      <c r="D71" s="276"/>
      <c r="E71" s="277"/>
      <c r="F71" s="28">
        <v>0</v>
      </c>
      <c r="G71" s="10">
        <v>0</v>
      </c>
    </row>
    <row r="72" spans="1:11" ht="15.75" thickBot="1">
      <c r="A72" s="281" t="s">
        <v>74</v>
      </c>
      <c r="B72" s="282"/>
      <c r="C72" s="282"/>
      <c r="D72" s="282"/>
      <c r="E72" s="283"/>
      <c r="F72" s="29">
        <f>SUM(F66:F71)</f>
        <v>0.76815712000000014</v>
      </c>
      <c r="G72" s="5">
        <f>SUM(G66:G71)</f>
        <v>2211.1517922767998</v>
      </c>
    </row>
    <row r="73" spans="1:11" ht="15.75" thickBot="1">
      <c r="A73" s="320" t="s">
        <v>75</v>
      </c>
      <c r="B73" s="321"/>
      <c r="C73" s="321"/>
      <c r="D73" s="321"/>
      <c r="E73" s="321"/>
      <c r="F73" s="322"/>
      <c r="G73" s="30">
        <f>SUM(E8,G17,G23,G72)</f>
        <v>6110.3520470747799</v>
      </c>
    </row>
    <row r="74" spans="1:11" ht="15.75" thickBot="1">
      <c r="A74" s="260" t="s">
        <v>76</v>
      </c>
      <c r="B74" s="261"/>
      <c r="C74" s="261"/>
      <c r="D74" s="261"/>
      <c r="E74" s="261"/>
      <c r="F74" s="261"/>
      <c r="G74" s="262"/>
    </row>
    <row r="75" spans="1:11" ht="15.75" customHeight="1" thickBot="1">
      <c r="A75" s="323" t="s">
        <v>77</v>
      </c>
      <c r="B75" s="324"/>
      <c r="C75" s="324"/>
      <c r="D75" s="324"/>
      <c r="E75" s="325"/>
      <c r="F75" s="31" t="s">
        <v>26</v>
      </c>
      <c r="G75" s="2" t="s">
        <v>15</v>
      </c>
      <c r="K75" s="32"/>
    </row>
    <row r="76" spans="1:11" ht="15.75" customHeight="1" thickBot="1">
      <c r="A76" s="8" t="s">
        <v>3</v>
      </c>
      <c r="B76" s="275" t="s">
        <v>78</v>
      </c>
      <c r="C76" s="276"/>
      <c r="D76" s="276"/>
      <c r="E76" s="277"/>
      <c r="F76" s="33">
        <v>0.05</v>
      </c>
      <c r="G76" s="10">
        <f>PRODUCT(G73,F76)</f>
        <v>305.51760235373899</v>
      </c>
    </row>
    <row r="77" spans="1:11" ht="15.75" thickBot="1">
      <c r="A77" s="8" t="s">
        <v>5</v>
      </c>
      <c r="B77" s="275" t="s">
        <v>79</v>
      </c>
      <c r="C77" s="276"/>
      <c r="D77" s="276"/>
      <c r="E77" s="277"/>
      <c r="F77" s="33">
        <v>6.7900000000000002E-2</v>
      </c>
      <c r="G77" s="10">
        <f>F77*(G73+G76)</f>
        <v>435.6375491961964</v>
      </c>
    </row>
    <row r="78" spans="1:11" ht="15.75" thickBot="1">
      <c r="A78" s="8" t="s">
        <v>6</v>
      </c>
      <c r="B78" s="275" t="s">
        <v>80</v>
      </c>
      <c r="C78" s="276"/>
      <c r="D78" s="276"/>
      <c r="E78" s="276"/>
      <c r="F78" s="277"/>
      <c r="G78" s="10">
        <f>SUM(G76,G77,G73)</f>
        <v>6851.5071986247149</v>
      </c>
    </row>
    <row r="79" spans="1:11" ht="15.75" customHeight="1" thickBot="1">
      <c r="A79" s="34" t="s">
        <v>7</v>
      </c>
      <c r="B79" s="275" t="s">
        <v>81</v>
      </c>
      <c r="C79" s="276"/>
      <c r="D79" s="276"/>
      <c r="E79" s="277"/>
      <c r="F79" s="35">
        <f>1-F84</f>
        <v>0.85749999999999993</v>
      </c>
      <c r="G79" s="33"/>
    </row>
    <row r="80" spans="1:11" ht="15.75" customHeight="1" thickBot="1">
      <c r="A80" s="34" t="s">
        <v>8</v>
      </c>
      <c r="B80" s="275" t="s">
        <v>82</v>
      </c>
      <c r="C80" s="276"/>
      <c r="D80" s="276"/>
      <c r="E80" s="276"/>
      <c r="F80" s="277"/>
      <c r="G80" s="36">
        <f>G78/F79</f>
        <v>7990.0958584544787</v>
      </c>
    </row>
    <row r="81" spans="1:7" ht="15.75" thickBot="1">
      <c r="A81" s="37"/>
      <c r="B81" s="290" t="s">
        <v>83</v>
      </c>
      <c r="C81" s="291"/>
      <c r="D81" s="291"/>
      <c r="E81" s="292"/>
      <c r="F81" s="38">
        <v>1.6500000000000001E-2</v>
      </c>
      <c r="G81" s="39">
        <f>G80*F81</f>
        <v>131.83658166449891</v>
      </c>
    </row>
    <row r="82" spans="1:7" ht="15.75" customHeight="1" thickBot="1">
      <c r="A82" s="40"/>
      <c r="B82" s="275" t="s">
        <v>84</v>
      </c>
      <c r="C82" s="276"/>
      <c r="D82" s="276"/>
      <c r="E82" s="277"/>
      <c r="F82" s="38">
        <v>7.5999999999999998E-2</v>
      </c>
      <c r="G82" s="41">
        <f>G80*F82</f>
        <v>607.24728524254033</v>
      </c>
    </row>
    <row r="83" spans="1:7" ht="15.75" thickBot="1">
      <c r="A83" s="42"/>
      <c r="B83" s="275" t="s">
        <v>85</v>
      </c>
      <c r="C83" s="276"/>
      <c r="D83" s="276"/>
      <c r="E83" s="277"/>
      <c r="F83" s="38">
        <v>0.05</v>
      </c>
      <c r="G83" s="41">
        <f>G80*F83</f>
        <v>399.50479292272394</v>
      </c>
    </row>
    <row r="84" spans="1:7" ht="15.75" thickBot="1">
      <c r="A84" s="281" t="s">
        <v>86</v>
      </c>
      <c r="B84" s="282"/>
      <c r="C84" s="282"/>
      <c r="D84" s="282"/>
      <c r="E84" s="283"/>
      <c r="F84" s="43">
        <f>SUM(F81:F83)</f>
        <v>0.14250000000000002</v>
      </c>
      <c r="G84" s="44">
        <f>G81+G82+G83</f>
        <v>1138.5886598297632</v>
      </c>
    </row>
    <row r="85" spans="1:7" ht="15.75" thickBot="1">
      <c r="A85" s="281" t="s">
        <v>87</v>
      </c>
      <c r="B85" s="282"/>
      <c r="C85" s="282"/>
      <c r="D85" s="282"/>
      <c r="E85" s="282"/>
      <c r="F85" s="283"/>
      <c r="G85" s="19">
        <f>SUM(G76:G77,G84)</f>
        <v>1879.7438113796986</v>
      </c>
    </row>
    <row r="86" spans="1:7" ht="15.75" thickBot="1">
      <c r="A86" s="326" t="s">
        <v>249</v>
      </c>
      <c r="B86" s="327"/>
      <c r="C86" s="327"/>
      <c r="D86" s="327"/>
      <c r="E86" s="327"/>
      <c r="F86" s="327"/>
      <c r="G86" s="328"/>
    </row>
    <row r="87" spans="1:7" ht="15.75" thickBot="1">
      <c r="A87" s="329" t="s">
        <v>88</v>
      </c>
      <c r="B87" s="330"/>
      <c r="C87" s="330"/>
      <c r="D87" s="330"/>
      <c r="E87" s="330"/>
      <c r="F87" s="331"/>
      <c r="G87" s="45" t="s">
        <v>89</v>
      </c>
    </row>
    <row r="88" spans="1:7" ht="15.75" thickBot="1">
      <c r="A88" s="306" t="s">
        <v>90</v>
      </c>
      <c r="B88" s="315"/>
      <c r="C88" s="315"/>
      <c r="D88" s="315"/>
      <c r="E88" s="315"/>
      <c r="F88" s="316"/>
      <c r="G88" s="10">
        <f>E8</f>
        <v>2878.5149999999999</v>
      </c>
    </row>
    <row r="89" spans="1:7" ht="15.75" thickBot="1">
      <c r="A89" s="306" t="s">
        <v>91</v>
      </c>
      <c r="B89" s="315"/>
      <c r="C89" s="315"/>
      <c r="D89" s="315"/>
      <c r="E89" s="315"/>
      <c r="F89" s="316"/>
      <c r="G89" s="10">
        <f>G17</f>
        <v>788.01340000000005</v>
      </c>
    </row>
    <row r="90" spans="1:7" ht="15.75" thickBot="1">
      <c r="A90" s="306" t="s">
        <v>92</v>
      </c>
      <c r="B90" s="315"/>
      <c r="C90" s="315"/>
      <c r="D90" s="315"/>
      <c r="E90" s="315"/>
      <c r="F90" s="316"/>
      <c r="G90" s="10">
        <f>G23</f>
        <v>232.67185479797976</v>
      </c>
    </row>
    <row r="91" spans="1:7" ht="15.75" thickBot="1">
      <c r="A91" s="306" t="s">
        <v>93</v>
      </c>
      <c r="B91" s="315"/>
      <c r="C91" s="315"/>
      <c r="D91" s="315"/>
      <c r="E91" s="315"/>
      <c r="F91" s="316"/>
      <c r="G91" s="10">
        <f>G72</f>
        <v>2211.1517922767998</v>
      </c>
    </row>
    <row r="92" spans="1:7" ht="15.75" thickBot="1">
      <c r="A92" s="306" t="s">
        <v>94</v>
      </c>
      <c r="B92" s="315"/>
      <c r="C92" s="315"/>
      <c r="D92" s="315"/>
      <c r="E92" s="315"/>
      <c r="F92" s="316"/>
      <c r="G92" s="10">
        <f>G88+G89+G90+G91</f>
        <v>6110.3520470747799</v>
      </c>
    </row>
    <row r="93" spans="1:7" ht="15.75" thickBot="1">
      <c r="A93" s="306" t="s">
        <v>95</v>
      </c>
      <c r="B93" s="315"/>
      <c r="C93" s="315"/>
      <c r="D93" s="315"/>
      <c r="E93" s="315"/>
      <c r="F93" s="316"/>
      <c r="G93" s="10">
        <f>G85</f>
        <v>1879.7438113796986</v>
      </c>
    </row>
    <row r="94" spans="1:7" ht="16.5" thickBot="1">
      <c r="A94" s="266" t="s">
        <v>96</v>
      </c>
      <c r="B94" s="267"/>
      <c r="C94" s="267"/>
      <c r="D94" s="267"/>
      <c r="E94" s="267"/>
      <c r="F94" s="268"/>
      <c r="G94" s="46">
        <f>G92+G93</f>
        <v>7990.0958584544787</v>
      </c>
    </row>
  </sheetData>
  <mergeCells count="100">
    <mergeCell ref="A1:G1"/>
    <mergeCell ref="A2:G2"/>
    <mergeCell ref="A3:D3"/>
    <mergeCell ref="E3:G3"/>
    <mergeCell ref="B4:D4"/>
    <mergeCell ref="E4:G4"/>
    <mergeCell ref="A8:D8"/>
    <mergeCell ref="A9:G9"/>
    <mergeCell ref="A10:F10"/>
    <mergeCell ref="E8:G8"/>
    <mergeCell ref="B5:D5"/>
    <mergeCell ref="E5:G5"/>
    <mergeCell ref="B6:D6"/>
    <mergeCell ref="E6:G6"/>
    <mergeCell ref="B7:D7"/>
    <mergeCell ref="E7:G7"/>
    <mergeCell ref="B16:F16"/>
    <mergeCell ref="B21:F21"/>
    <mergeCell ref="B14:F14"/>
    <mergeCell ref="B15:F15"/>
    <mergeCell ref="B11:F11"/>
    <mergeCell ref="B12:F12"/>
    <mergeCell ref="B13:F13"/>
    <mergeCell ref="A17:F17"/>
    <mergeCell ref="A18:G18"/>
    <mergeCell ref="A19:F19"/>
    <mergeCell ref="B20:F20"/>
    <mergeCell ref="B33:E33"/>
    <mergeCell ref="B22:F22"/>
    <mergeCell ref="B27:E27"/>
    <mergeCell ref="A23:F23"/>
    <mergeCell ref="A24:G24"/>
    <mergeCell ref="A25:E25"/>
    <mergeCell ref="B26:E26"/>
    <mergeCell ref="B28:E28"/>
    <mergeCell ref="B29:E29"/>
    <mergeCell ref="B30:E30"/>
    <mergeCell ref="B31:E31"/>
    <mergeCell ref="B32:E32"/>
    <mergeCell ref="A41:E41"/>
    <mergeCell ref="B43:E43"/>
    <mergeCell ref="A45:E45"/>
    <mergeCell ref="A35:E35"/>
    <mergeCell ref="B37:E37"/>
    <mergeCell ref="B42:E42"/>
    <mergeCell ref="A44:E44"/>
    <mergeCell ref="A34:E34"/>
    <mergeCell ref="B36:E36"/>
    <mergeCell ref="A38:E38"/>
    <mergeCell ref="B39:E39"/>
    <mergeCell ref="A40:E40"/>
    <mergeCell ref="B46:E46"/>
    <mergeCell ref="A53:E53"/>
    <mergeCell ref="B55:E55"/>
    <mergeCell ref="B67:E67"/>
    <mergeCell ref="B68:E68"/>
    <mergeCell ref="B52:E52"/>
    <mergeCell ref="A54:E54"/>
    <mergeCell ref="B56:E56"/>
    <mergeCell ref="B57:E57"/>
    <mergeCell ref="B47:E47"/>
    <mergeCell ref="B48:E48"/>
    <mergeCell ref="B49:E49"/>
    <mergeCell ref="B50:E50"/>
    <mergeCell ref="B51:E51"/>
    <mergeCell ref="B69:E69"/>
    <mergeCell ref="B58:E58"/>
    <mergeCell ref="B59:E59"/>
    <mergeCell ref="B60:E60"/>
    <mergeCell ref="A61:E61"/>
    <mergeCell ref="B62:E62"/>
    <mergeCell ref="A63:E63"/>
    <mergeCell ref="A64:G64"/>
    <mergeCell ref="A65:E65"/>
    <mergeCell ref="B66:E66"/>
    <mergeCell ref="B77:E77"/>
    <mergeCell ref="B70:E70"/>
    <mergeCell ref="B71:E71"/>
    <mergeCell ref="A72:E72"/>
    <mergeCell ref="A73:F73"/>
    <mergeCell ref="A74:G74"/>
    <mergeCell ref="A75:E75"/>
    <mergeCell ref="B76:E76"/>
    <mergeCell ref="A94:F94"/>
    <mergeCell ref="A88:F88"/>
    <mergeCell ref="A89:F89"/>
    <mergeCell ref="A90:F90"/>
    <mergeCell ref="A91:F91"/>
    <mergeCell ref="A92:F92"/>
    <mergeCell ref="A93:F93"/>
    <mergeCell ref="A87:F87"/>
    <mergeCell ref="B78:F78"/>
    <mergeCell ref="B79:E79"/>
    <mergeCell ref="B80:F80"/>
    <mergeCell ref="B81:E81"/>
    <mergeCell ref="B82:E82"/>
    <mergeCell ref="B83:E83"/>
    <mergeCell ref="A84:E84"/>
    <mergeCell ref="A85:F85"/>
    <mergeCell ref="A86:G8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69"/>
  <sheetViews>
    <sheetView zoomScale="75" zoomScaleNormal="75" workbookViewId="0">
      <selection sqref="A1:Z21"/>
    </sheetView>
  </sheetViews>
  <sheetFormatPr defaultColWidth="14.42578125" defaultRowHeight="15"/>
  <cols>
    <col min="1" max="1" width="5.42578125" style="152" bestFit="1" customWidth="1"/>
    <col min="2" max="2" width="35.7109375" style="152" bestFit="1" customWidth="1"/>
    <col min="3" max="3" width="7.5703125" style="152" bestFit="1" customWidth="1"/>
    <col min="4" max="4" width="11.140625" style="152" bestFit="1" customWidth="1"/>
    <col min="5" max="6" width="9.85546875" style="152" bestFit="1" customWidth="1"/>
    <col min="7" max="7" width="14.42578125" style="152" bestFit="1" customWidth="1"/>
    <col min="8" max="8" width="8.7109375" style="152" bestFit="1" customWidth="1"/>
    <col min="9" max="9" width="14.85546875" style="152" bestFit="1" customWidth="1"/>
    <col min="10" max="10" width="14" style="152" bestFit="1" customWidth="1"/>
    <col min="11" max="11" width="17.7109375" style="152" bestFit="1" customWidth="1"/>
    <col min="12" max="12" width="11" style="152" bestFit="1" customWidth="1"/>
    <col min="13" max="13" width="10.42578125" style="152" bestFit="1" customWidth="1"/>
    <col min="14" max="14" width="8.7109375" style="152" bestFit="1" customWidth="1"/>
    <col min="15" max="16" width="9.85546875" style="152" bestFit="1" customWidth="1"/>
    <col min="17" max="17" width="15.5703125" style="152" bestFit="1" customWidth="1"/>
    <col min="18" max="18" width="12.85546875" style="152" bestFit="1" customWidth="1"/>
    <col min="19" max="19" width="16.7109375" style="152" bestFit="1" customWidth="1"/>
    <col min="20" max="20" width="9.42578125" style="152" bestFit="1" customWidth="1"/>
    <col min="21" max="21" width="14" style="152" bestFit="1" customWidth="1"/>
    <col min="22" max="22" width="9.28515625" style="152" bestFit="1" customWidth="1"/>
    <col min="23" max="23" width="9.85546875" style="152" bestFit="1" customWidth="1"/>
    <col min="24" max="24" width="12.5703125" style="152" bestFit="1" customWidth="1"/>
    <col min="25" max="25" width="13.85546875" style="152" bestFit="1" customWidth="1"/>
    <col min="26" max="26" width="12.5703125" style="152" bestFit="1" customWidth="1"/>
    <col min="27" max="28" width="9.140625" style="152" customWidth="1"/>
    <col min="29" max="31" width="8.7109375" style="152" customWidth="1"/>
    <col min="32" max="16384" width="14.42578125" style="152"/>
  </cols>
  <sheetData>
    <row r="1" spans="1:31" ht="12" customHeight="1">
      <c r="A1" s="334" t="s">
        <v>255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6"/>
      <c r="AA1" s="158"/>
      <c r="AB1" s="158"/>
      <c r="AC1" s="158"/>
      <c r="AD1" s="158"/>
      <c r="AE1" s="158"/>
    </row>
    <row r="2" spans="1:31" ht="12" customHeight="1" thickBot="1">
      <c r="A2" s="337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9"/>
      <c r="AA2" s="158"/>
      <c r="AB2" s="158"/>
      <c r="AC2" s="158"/>
      <c r="AD2" s="158"/>
      <c r="AE2" s="158"/>
    </row>
    <row r="3" spans="1:31" ht="12" customHeight="1">
      <c r="A3" s="340" t="s">
        <v>158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2"/>
      <c r="AA3" s="158"/>
      <c r="AB3" s="158"/>
      <c r="AC3" s="158"/>
      <c r="AD3" s="158"/>
      <c r="AE3" s="158"/>
    </row>
    <row r="4" spans="1:31" ht="12" customHeight="1">
      <c r="A4" s="159"/>
      <c r="B4" s="332" t="s">
        <v>88</v>
      </c>
      <c r="C4" s="343" t="s">
        <v>105</v>
      </c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5"/>
      <c r="AA4" s="158"/>
      <c r="AB4" s="158"/>
      <c r="AC4" s="158"/>
      <c r="AD4" s="158"/>
      <c r="AE4" s="158"/>
    </row>
    <row r="5" spans="1:31" ht="36" customHeight="1">
      <c r="A5" s="160" t="s">
        <v>106</v>
      </c>
      <c r="B5" s="333"/>
      <c r="C5" s="161" t="s">
        <v>124</v>
      </c>
      <c r="D5" s="161" t="s">
        <v>159</v>
      </c>
      <c r="E5" s="161" t="s">
        <v>160</v>
      </c>
      <c r="F5" s="161" t="s">
        <v>161</v>
      </c>
      <c r="G5" s="161" t="s">
        <v>162</v>
      </c>
      <c r="H5" s="161" t="s">
        <v>221</v>
      </c>
      <c r="I5" s="161" t="s">
        <v>163</v>
      </c>
      <c r="J5" s="161" t="s">
        <v>164</v>
      </c>
      <c r="K5" s="161" t="s">
        <v>165</v>
      </c>
      <c r="L5" s="161" t="s">
        <v>127</v>
      </c>
      <c r="M5" s="161" t="s">
        <v>166</v>
      </c>
      <c r="N5" s="161" t="s">
        <v>167</v>
      </c>
      <c r="O5" s="161" t="s">
        <v>168</v>
      </c>
      <c r="P5" s="161" t="s">
        <v>158</v>
      </c>
      <c r="Q5" s="161" t="s">
        <v>169</v>
      </c>
      <c r="R5" s="161" t="s">
        <v>170</v>
      </c>
      <c r="S5" s="161" t="s">
        <v>171</v>
      </c>
      <c r="T5" s="161" t="s">
        <v>172</v>
      </c>
      <c r="U5" s="161" t="s">
        <v>173</v>
      </c>
      <c r="V5" s="161" t="s">
        <v>174</v>
      </c>
      <c r="W5" s="161" t="s">
        <v>128</v>
      </c>
      <c r="X5" s="161" t="s">
        <v>107</v>
      </c>
      <c r="Y5" s="161" t="s">
        <v>108</v>
      </c>
      <c r="Z5" s="161" t="s">
        <v>109</v>
      </c>
      <c r="AA5" s="158"/>
      <c r="AB5" s="158"/>
      <c r="AC5" s="158"/>
      <c r="AD5" s="158"/>
      <c r="AE5" s="158"/>
    </row>
    <row r="6" spans="1:31" ht="12" customHeight="1">
      <c r="A6" s="162">
        <v>1</v>
      </c>
      <c r="B6" s="196" t="s">
        <v>280</v>
      </c>
      <c r="C6" s="163">
        <v>2</v>
      </c>
      <c r="D6" s="163"/>
      <c r="E6" s="164">
        <v>178.88</v>
      </c>
      <c r="F6" s="164"/>
      <c r="G6" s="164"/>
      <c r="H6" s="164"/>
      <c r="I6" s="164"/>
      <c r="J6" s="164">
        <v>179.2</v>
      </c>
      <c r="K6" s="164">
        <v>174</v>
      </c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>
        <v>195</v>
      </c>
      <c r="X6" s="165">
        <f t="shared" ref="X6:X13" si="0">AVERAGE(E6:W6)</f>
        <v>181.76999999999998</v>
      </c>
      <c r="Y6" s="165">
        <f t="shared" ref="Y6:Y20" si="1">X6*C6</f>
        <v>363.53999999999996</v>
      </c>
      <c r="Z6" s="165">
        <f t="shared" ref="Z6:Z7" si="2">Y6/12</f>
        <v>30.294999999999998</v>
      </c>
      <c r="AA6" s="158"/>
      <c r="AB6" s="158"/>
      <c r="AC6" s="158"/>
      <c r="AD6" s="158"/>
      <c r="AE6" s="158"/>
    </row>
    <row r="7" spans="1:31" ht="54.75" customHeight="1">
      <c r="A7" s="162">
        <v>2</v>
      </c>
      <c r="B7" s="196" t="s">
        <v>281</v>
      </c>
      <c r="C7" s="163">
        <v>3</v>
      </c>
      <c r="D7" s="163"/>
      <c r="E7" s="164"/>
      <c r="F7" s="164"/>
      <c r="G7" s="164"/>
      <c r="H7" s="164"/>
      <c r="I7" s="164"/>
      <c r="J7" s="164">
        <v>40</v>
      </c>
      <c r="K7" s="164"/>
      <c r="L7" s="164">
        <v>44.1</v>
      </c>
      <c r="M7" s="164">
        <v>44.1</v>
      </c>
      <c r="N7" s="164"/>
      <c r="O7" s="164"/>
      <c r="P7" s="164"/>
      <c r="Q7" s="164"/>
      <c r="R7" s="164"/>
      <c r="S7" s="164"/>
      <c r="T7" s="164"/>
      <c r="U7" s="164"/>
      <c r="V7" s="164"/>
      <c r="W7" s="164">
        <v>45.9</v>
      </c>
      <c r="X7" s="165">
        <f t="shared" si="0"/>
        <v>43.524999999999999</v>
      </c>
      <c r="Y7" s="165">
        <f t="shared" si="1"/>
        <v>130.57499999999999</v>
      </c>
      <c r="Z7" s="165">
        <f t="shared" si="2"/>
        <v>10.88125</v>
      </c>
      <c r="AA7" s="158"/>
      <c r="AB7" s="158"/>
      <c r="AC7" s="158"/>
      <c r="AD7" s="158"/>
      <c r="AE7" s="158"/>
    </row>
    <row r="8" spans="1:31" ht="57" customHeight="1">
      <c r="A8" s="162">
        <v>3</v>
      </c>
      <c r="B8" s="196" t="s">
        <v>175</v>
      </c>
      <c r="C8" s="163">
        <v>2</v>
      </c>
      <c r="D8" s="163"/>
      <c r="E8" s="164">
        <v>59.9</v>
      </c>
      <c r="F8" s="164"/>
      <c r="G8" s="164"/>
      <c r="H8" s="164"/>
      <c r="I8" s="164"/>
      <c r="J8" s="164">
        <v>65</v>
      </c>
      <c r="K8" s="164"/>
      <c r="L8" s="164"/>
      <c r="M8" s="164"/>
      <c r="N8" s="164"/>
      <c r="O8" s="164">
        <v>64.900000000000006</v>
      </c>
      <c r="P8" s="164"/>
      <c r="Q8" s="164"/>
      <c r="R8" s="164"/>
      <c r="S8" s="164"/>
      <c r="T8" s="164"/>
      <c r="U8" s="164"/>
      <c r="V8" s="164"/>
      <c r="W8" s="164">
        <v>60</v>
      </c>
      <c r="X8" s="165">
        <f t="shared" si="0"/>
        <v>62.45</v>
      </c>
      <c r="Y8" s="165">
        <f t="shared" si="1"/>
        <v>124.9</v>
      </c>
      <c r="Z8" s="165">
        <f t="shared" ref="Z8:Z9" si="3">Y8/12</f>
        <v>10.408333333333333</v>
      </c>
      <c r="AA8" s="158"/>
      <c r="AB8" s="158"/>
      <c r="AC8" s="158"/>
      <c r="AD8" s="158"/>
      <c r="AE8" s="158"/>
    </row>
    <row r="9" spans="1:31" ht="27.75" customHeight="1">
      <c r="A9" s="162">
        <v>4</v>
      </c>
      <c r="B9" s="196" t="s">
        <v>176</v>
      </c>
      <c r="C9" s="163">
        <v>2</v>
      </c>
      <c r="D9" s="163"/>
      <c r="E9" s="164">
        <v>20.11</v>
      </c>
      <c r="F9" s="164"/>
      <c r="G9" s="164"/>
      <c r="H9" s="164"/>
      <c r="I9" s="164"/>
      <c r="J9" s="166">
        <v>19.899999999999999</v>
      </c>
      <c r="K9" s="164"/>
      <c r="L9" s="164"/>
      <c r="M9" s="164"/>
      <c r="N9" s="167"/>
      <c r="O9" s="164">
        <v>22.9</v>
      </c>
      <c r="P9" s="168"/>
      <c r="Q9" s="168"/>
      <c r="R9" s="168"/>
      <c r="S9" s="168"/>
      <c r="T9" s="168"/>
      <c r="U9" s="168"/>
      <c r="V9" s="168"/>
      <c r="W9" s="166">
        <v>20</v>
      </c>
      <c r="X9" s="165">
        <f t="shared" si="0"/>
        <v>20.727499999999999</v>
      </c>
      <c r="Y9" s="165">
        <f t="shared" si="1"/>
        <v>41.454999999999998</v>
      </c>
      <c r="Z9" s="165">
        <f t="shared" si="3"/>
        <v>3.4545833333333333</v>
      </c>
      <c r="AA9" s="158"/>
      <c r="AB9" s="169"/>
      <c r="AC9" s="158"/>
      <c r="AD9" s="158"/>
      <c r="AE9" s="158"/>
    </row>
    <row r="10" spans="1:31" ht="18.75" customHeight="1">
      <c r="A10" s="162">
        <v>5</v>
      </c>
      <c r="B10" s="196" t="s">
        <v>282</v>
      </c>
      <c r="C10" s="163">
        <v>2</v>
      </c>
      <c r="D10" s="163"/>
      <c r="E10" s="164">
        <v>23.67</v>
      </c>
      <c r="F10" s="164"/>
      <c r="G10" s="164"/>
      <c r="H10" s="164"/>
      <c r="I10" s="164"/>
      <c r="J10" s="164">
        <v>19.79</v>
      </c>
      <c r="K10" s="164"/>
      <c r="L10" s="164"/>
      <c r="M10" s="164"/>
      <c r="N10" s="164"/>
      <c r="O10" s="164">
        <v>19.899999999999999</v>
      </c>
      <c r="P10" s="164"/>
      <c r="Q10" s="164"/>
      <c r="R10" s="164"/>
      <c r="S10" s="164"/>
      <c r="T10" s="164"/>
      <c r="U10" s="164"/>
      <c r="V10" s="164"/>
      <c r="W10" s="164">
        <v>20</v>
      </c>
      <c r="X10" s="165">
        <f t="shared" si="0"/>
        <v>20.84</v>
      </c>
      <c r="Y10" s="165">
        <f t="shared" si="1"/>
        <v>41.68</v>
      </c>
      <c r="Z10" s="165">
        <f>Y10/12</f>
        <v>3.4733333333333332</v>
      </c>
      <c r="AA10" s="158"/>
      <c r="AB10" s="158"/>
      <c r="AC10" s="158"/>
      <c r="AD10" s="158"/>
      <c r="AE10" s="158"/>
    </row>
    <row r="11" spans="1:31" ht="22.5" customHeight="1">
      <c r="A11" s="162">
        <v>6</v>
      </c>
      <c r="B11" s="196" t="s">
        <v>283</v>
      </c>
      <c r="C11" s="163">
        <v>3</v>
      </c>
      <c r="D11" s="163"/>
      <c r="E11" s="164"/>
      <c r="F11" s="164"/>
      <c r="G11" s="164"/>
      <c r="H11" s="164"/>
      <c r="I11" s="164"/>
      <c r="J11" s="164">
        <v>22.49</v>
      </c>
      <c r="K11" s="164"/>
      <c r="L11" s="164"/>
      <c r="M11" s="164">
        <v>23.3</v>
      </c>
      <c r="N11" s="164"/>
      <c r="O11" s="164">
        <v>27.03</v>
      </c>
      <c r="P11" s="164"/>
      <c r="Q11" s="164"/>
      <c r="R11" s="164"/>
      <c r="S11" s="164"/>
      <c r="T11" s="164"/>
      <c r="U11" s="164"/>
      <c r="V11" s="164"/>
      <c r="W11" s="164">
        <v>20</v>
      </c>
      <c r="X11" s="165">
        <f t="shared" si="0"/>
        <v>23.204999999999998</v>
      </c>
      <c r="Y11" s="165">
        <f t="shared" si="1"/>
        <v>69.614999999999995</v>
      </c>
      <c r="Z11" s="165">
        <f>Y11/12</f>
        <v>5.8012499999999996</v>
      </c>
      <c r="AA11" s="158"/>
      <c r="AB11" s="158"/>
      <c r="AC11" s="158"/>
      <c r="AD11" s="158"/>
      <c r="AE11" s="158"/>
    </row>
    <row r="12" spans="1:31" ht="19.5" customHeight="1">
      <c r="A12" s="162">
        <v>7</v>
      </c>
      <c r="B12" s="196" t="s">
        <v>177</v>
      </c>
      <c r="C12" s="163">
        <v>2</v>
      </c>
      <c r="D12" s="163"/>
      <c r="E12" s="164">
        <v>33.99</v>
      </c>
      <c r="F12" s="164"/>
      <c r="G12" s="164"/>
      <c r="H12" s="164"/>
      <c r="I12" s="164"/>
      <c r="J12" s="164">
        <v>37.9</v>
      </c>
      <c r="K12" s="170"/>
      <c r="L12" s="170"/>
      <c r="M12" s="164"/>
      <c r="N12" s="164"/>
      <c r="O12" s="164"/>
      <c r="P12" s="164"/>
      <c r="Q12" s="164"/>
      <c r="R12" s="164"/>
      <c r="S12" s="164"/>
      <c r="T12" s="164"/>
      <c r="U12" s="164">
        <v>33.700000000000003</v>
      </c>
      <c r="V12" s="164"/>
      <c r="W12" s="170">
        <v>52</v>
      </c>
      <c r="X12" s="165">
        <f t="shared" si="0"/>
        <v>39.397500000000001</v>
      </c>
      <c r="Y12" s="165">
        <f t="shared" si="1"/>
        <v>78.795000000000002</v>
      </c>
      <c r="Z12" s="165">
        <f t="shared" ref="Z12:Z13" si="4">Y12/12</f>
        <v>6.5662500000000001</v>
      </c>
      <c r="AA12" s="158"/>
      <c r="AB12" s="158"/>
      <c r="AC12" s="158"/>
      <c r="AD12" s="158"/>
      <c r="AE12" s="158"/>
    </row>
    <row r="13" spans="1:31" ht="26.25" customHeight="1">
      <c r="A13" s="162">
        <v>89</v>
      </c>
      <c r="B13" s="196" t="s">
        <v>178</v>
      </c>
      <c r="C13" s="163">
        <v>2</v>
      </c>
      <c r="D13" s="163"/>
      <c r="E13" s="164"/>
      <c r="F13" s="164">
        <v>109.9</v>
      </c>
      <c r="G13" s="164"/>
      <c r="H13" s="164"/>
      <c r="I13" s="164"/>
      <c r="J13" s="164">
        <v>123.49</v>
      </c>
      <c r="K13" s="164"/>
      <c r="L13" s="164"/>
      <c r="M13" s="164"/>
      <c r="N13" s="164"/>
      <c r="O13" s="164"/>
      <c r="P13" s="164">
        <v>108.9</v>
      </c>
      <c r="Q13" s="164"/>
      <c r="R13" s="164"/>
      <c r="S13" s="164"/>
      <c r="T13" s="164"/>
      <c r="U13" s="164"/>
      <c r="V13" s="164"/>
      <c r="W13" s="164">
        <v>139</v>
      </c>
      <c r="X13" s="165">
        <f t="shared" si="0"/>
        <v>120.32249999999999</v>
      </c>
      <c r="Y13" s="165">
        <f t="shared" si="1"/>
        <v>240.64499999999998</v>
      </c>
      <c r="Z13" s="165">
        <f t="shared" si="4"/>
        <v>20.053749999999997</v>
      </c>
      <c r="AA13" s="158"/>
      <c r="AB13" s="158"/>
      <c r="AC13" s="158"/>
      <c r="AD13" s="158"/>
      <c r="AE13" s="158"/>
    </row>
    <row r="14" spans="1:31" ht="24.75" customHeight="1">
      <c r="A14" s="162">
        <v>10</v>
      </c>
      <c r="B14" s="198" t="s">
        <v>179</v>
      </c>
      <c r="C14" s="163">
        <v>1</v>
      </c>
      <c r="D14" s="166">
        <v>175</v>
      </c>
      <c r="E14" s="164"/>
      <c r="F14" s="164"/>
      <c r="G14" s="164"/>
      <c r="H14" s="164"/>
      <c r="I14" s="164">
        <v>180</v>
      </c>
      <c r="J14" s="164">
        <v>165</v>
      </c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>
        <v>163.57</v>
      </c>
      <c r="X14" s="165">
        <f>AVERAGE(D14:W14)</f>
        <v>170.89249999999998</v>
      </c>
      <c r="Y14" s="165">
        <f t="shared" si="1"/>
        <v>170.89249999999998</v>
      </c>
      <c r="Z14" s="165">
        <f>Y14/12</f>
        <v>14.241041666666666</v>
      </c>
      <c r="AA14" s="158"/>
      <c r="AB14" s="158"/>
      <c r="AC14" s="158"/>
      <c r="AD14" s="158"/>
      <c r="AE14" s="158"/>
    </row>
    <row r="15" spans="1:31" ht="27" customHeight="1">
      <c r="A15" s="162">
        <v>11</v>
      </c>
      <c r="B15" s="197" t="s">
        <v>180</v>
      </c>
      <c r="C15" s="163">
        <v>2</v>
      </c>
      <c r="D15" s="163"/>
      <c r="E15" s="164">
        <v>121.44</v>
      </c>
      <c r="F15" s="164"/>
      <c r="G15" s="164"/>
      <c r="H15" s="164"/>
      <c r="I15" s="164"/>
      <c r="J15" s="164">
        <v>118.89</v>
      </c>
      <c r="K15" s="164"/>
      <c r="L15" s="164"/>
      <c r="M15" s="164"/>
      <c r="N15" s="164"/>
      <c r="O15" s="164"/>
      <c r="P15" s="164">
        <v>119.9</v>
      </c>
      <c r="Q15" s="164"/>
      <c r="R15" s="164"/>
      <c r="S15" s="164"/>
      <c r="T15" s="164"/>
      <c r="U15" s="164"/>
      <c r="V15" s="164"/>
      <c r="W15" s="164">
        <v>120</v>
      </c>
      <c r="X15" s="165">
        <f t="shared" ref="X15:X20" si="5">AVERAGE(E15:W15)</f>
        <v>120.0575</v>
      </c>
      <c r="Y15" s="165">
        <f t="shared" si="1"/>
        <v>240.11500000000001</v>
      </c>
      <c r="Z15" s="165">
        <f t="shared" ref="Z15:Z18" si="6">Y15/12</f>
        <v>20.009583333333335</v>
      </c>
      <c r="AA15" s="158"/>
      <c r="AB15" s="158"/>
      <c r="AC15" s="158"/>
      <c r="AD15" s="158"/>
      <c r="AE15" s="158"/>
    </row>
    <row r="16" spans="1:31" ht="15" customHeight="1">
      <c r="A16" s="162">
        <v>12</v>
      </c>
      <c r="B16" s="196" t="s">
        <v>181</v>
      </c>
      <c r="C16" s="163">
        <v>2</v>
      </c>
      <c r="D16" s="163"/>
      <c r="E16" s="164">
        <v>137.9</v>
      </c>
      <c r="F16" s="164"/>
      <c r="G16" s="164"/>
      <c r="H16" s="164"/>
      <c r="I16" s="164"/>
      <c r="J16" s="164"/>
      <c r="K16" s="164"/>
      <c r="L16" s="164"/>
      <c r="M16" s="164"/>
      <c r="N16" s="164"/>
      <c r="O16" s="164">
        <v>159.9</v>
      </c>
      <c r="P16" s="167"/>
      <c r="Q16" s="164">
        <v>131.1</v>
      </c>
      <c r="R16" s="164"/>
      <c r="S16" s="164"/>
      <c r="T16" s="164"/>
      <c r="U16" s="164"/>
      <c r="V16" s="164"/>
      <c r="W16" s="164">
        <v>130.85</v>
      </c>
      <c r="X16" s="165">
        <f t="shared" si="5"/>
        <v>139.9375</v>
      </c>
      <c r="Y16" s="165">
        <f t="shared" si="1"/>
        <v>279.875</v>
      </c>
      <c r="Z16" s="165">
        <f t="shared" si="6"/>
        <v>23.322916666666668</v>
      </c>
      <c r="AA16" s="158"/>
      <c r="AB16" s="158"/>
      <c r="AC16" s="158"/>
      <c r="AD16" s="158"/>
      <c r="AE16" s="158"/>
    </row>
    <row r="17" spans="1:31" ht="17.25" customHeight="1">
      <c r="A17" s="162">
        <v>13</v>
      </c>
      <c r="B17" s="196" t="s">
        <v>182</v>
      </c>
      <c r="C17" s="163">
        <v>2</v>
      </c>
      <c r="D17" s="163"/>
      <c r="E17" s="164">
        <v>22.69</v>
      </c>
      <c r="F17" s="164"/>
      <c r="G17" s="164"/>
      <c r="H17" s="164"/>
      <c r="I17" s="164"/>
      <c r="J17" s="164"/>
      <c r="K17" s="164"/>
      <c r="L17" s="165"/>
      <c r="M17" s="164"/>
      <c r="N17" s="164"/>
      <c r="O17" s="164"/>
      <c r="P17" s="164"/>
      <c r="Q17" s="164"/>
      <c r="R17" s="164"/>
      <c r="S17" s="164"/>
      <c r="T17" s="164">
        <v>22.74</v>
      </c>
      <c r="U17" s="164"/>
      <c r="V17" s="164">
        <v>23.9</v>
      </c>
      <c r="W17" s="164">
        <v>21.5</v>
      </c>
      <c r="X17" s="165">
        <f t="shared" si="5"/>
        <v>22.7075</v>
      </c>
      <c r="Y17" s="165">
        <f t="shared" si="1"/>
        <v>45.414999999999999</v>
      </c>
      <c r="Z17" s="165">
        <f t="shared" si="6"/>
        <v>3.7845833333333334</v>
      </c>
      <c r="AA17" s="158"/>
      <c r="AB17" s="158"/>
      <c r="AC17" s="158"/>
      <c r="AD17" s="158"/>
      <c r="AE17" s="158"/>
    </row>
    <row r="18" spans="1:31" ht="15.75" customHeight="1">
      <c r="A18" s="162">
        <v>14</v>
      </c>
      <c r="B18" s="196" t="s">
        <v>183</v>
      </c>
      <c r="C18" s="163">
        <v>1</v>
      </c>
      <c r="D18" s="163"/>
      <c r="E18" s="164"/>
      <c r="F18" s="164"/>
      <c r="G18" s="164"/>
      <c r="H18" s="164"/>
      <c r="I18" s="164"/>
      <c r="J18" s="164">
        <v>23.38</v>
      </c>
      <c r="K18" s="164"/>
      <c r="L18" s="164"/>
      <c r="M18" s="164"/>
      <c r="N18" s="164">
        <v>24.99</v>
      </c>
      <c r="O18" s="164">
        <v>22.99</v>
      </c>
      <c r="P18" s="164"/>
      <c r="Q18" s="164"/>
      <c r="R18" s="164"/>
      <c r="S18" s="164"/>
      <c r="T18" s="164"/>
      <c r="U18" s="164"/>
      <c r="V18" s="164"/>
      <c r="W18" s="164">
        <v>20.85</v>
      </c>
      <c r="X18" s="165">
        <f t="shared" si="5"/>
        <v>23.052500000000002</v>
      </c>
      <c r="Y18" s="164">
        <f t="shared" si="1"/>
        <v>23.052500000000002</v>
      </c>
      <c r="Z18" s="164">
        <f t="shared" si="6"/>
        <v>1.9210416666666668</v>
      </c>
      <c r="AA18" s="158"/>
      <c r="AB18" s="158"/>
      <c r="AC18" s="158"/>
      <c r="AD18" s="158"/>
      <c r="AE18" s="158"/>
    </row>
    <row r="19" spans="1:31">
      <c r="A19" s="162">
        <v>15</v>
      </c>
      <c r="B19" s="198" t="s">
        <v>184</v>
      </c>
      <c r="C19" s="163">
        <v>2</v>
      </c>
      <c r="D19" s="166"/>
      <c r="E19" s="164">
        <v>17.899999999999999</v>
      </c>
      <c r="F19" s="164"/>
      <c r="G19" s="164"/>
      <c r="H19" s="164">
        <v>19.899999999999999</v>
      </c>
      <c r="I19" s="164"/>
      <c r="J19" s="164">
        <v>18</v>
      </c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>
        <v>17</v>
      </c>
      <c r="X19" s="165">
        <f t="shared" si="5"/>
        <v>18.2</v>
      </c>
      <c r="Y19" s="164">
        <f t="shared" si="1"/>
        <v>36.4</v>
      </c>
      <c r="Z19" s="164">
        <f>Y19/12</f>
        <v>3.0333333333333332</v>
      </c>
      <c r="AA19" s="158"/>
      <c r="AB19" s="158"/>
      <c r="AC19" s="158"/>
      <c r="AD19" s="158"/>
      <c r="AE19" s="158"/>
    </row>
    <row r="20" spans="1:31" ht="12" customHeight="1">
      <c r="A20" s="162">
        <v>16</v>
      </c>
      <c r="B20" s="199" t="s">
        <v>185</v>
      </c>
      <c r="C20" s="171">
        <v>2</v>
      </c>
      <c r="D20" s="171"/>
      <c r="E20" s="172"/>
      <c r="F20" s="172"/>
      <c r="G20" s="172"/>
      <c r="H20" s="172"/>
      <c r="I20" s="172"/>
      <c r="J20" s="172">
        <v>134.83000000000001</v>
      </c>
      <c r="K20" s="172"/>
      <c r="L20" s="172"/>
      <c r="M20" s="172"/>
      <c r="N20" s="172"/>
      <c r="O20" s="172">
        <v>145</v>
      </c>
      <c r="P20" s="172"/>
      <c r="Q20" s="172"/>
      <c r="R20" s="172"/>
      <c r="S20" s="172"/>
      <c r="T20" s="172"/>
      <c r="U20" s="172">
        <v>171.4</v>
      </c>
      <c r="V20" s="172"/>
      <c r="W20" s="172">
        <v>149</v>
      </c>
      <c r="X20" s="173">
        <f t="shared" si="5"/>
        <v>150.0575</v>
      </c>
      <c r="Y20" s="174">
        <f t="shared" si="1"/>
        <v>300.11500000000001</v>
      </c>
      <c r="Z20" s="175">
        <f>Y20/12</f>
        <v>25.009583333333335</v>
      </c>
      <c r="AA20" s="158"/>
      <c r="AB20" s="158"/>
      <c r="AC20" s="158"/>
      <c r="AD20" s="158"/>
      <c r="AE20" s="158"/>
    </row>
    <row r="21" spans="1:31" ht="12" customHeight="1" thickBot="1">
      <c r="A21" s="346" t="s">
        <v>87</v>
      </c>
      <c r="B21" s="347"/>
      <c r="C21" s="347"/>
      <c r="D21" s="347"/>
      <c r="E21" s="347"/>
      <c r="F21" s="347"/>
      <c r="G21" s="347"/>
      <c r="H21" s="347"/>
      <c r="I21" s="347"/>
      <c r="J21" s="347"/>
      <c r="K21" s="347"/>
      <c r="L21" s="347"/>
      <c r="M21" s="347"/>
      <c r="N21" s="347"/>
      <c r="O21" s="347"/>
      <c r="P21" s="347"/>
      <c r="Q21" s="347"/>
      <c r="R21" s="347"/>
      <c r="S21" s="347"/>
      <c r="T21" s="347"/>
      <c r="U21" s="347"/>
      <c r="V21" s="347"/>
      <c r="W21" s="347"/>
      <c r="X21" s="348"/>
      <c r="Y21" s="176"/>
      <c r="Z21" s="177">
        <f>SUM(Z6:Z20)</f>
        <v>182.2558333333333</v>
      </c>
      <c r="AA21" s="158"/>
      <c r="AB21" s="158"/>
      <c r="AC21" s="158"/>
      <c r="AD21" s="158"/>
      <c r="AE21" s="158"/>
    </row>
    <row r="22" spans="1:31" ht="12" customHeight="1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58"/>
      <c r="Y22" s="158"/>
      <c r="Z22" s="158"/>
      <c r="AA22" s="158"/>
      <c r="AB22" s="158"/>
      <c r="AC22" s="158"/>
      <c r="AD22" s="158"/>
      <c r="AE22" s="158"/>
    </row>
    <row r="23" spans="1:31" ht="12" customHeight="1">
      <c r="A23" s="178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58"/>
      <c r="Y23" s="158"/>
      <c r="Z23" s="158"/>
      <c r="AA23" s="158"/>
      <c r="AB23" s="158"/>
      <c r="AC23" s="158"/>
      <c r="AD23" s="158"/>
      <c r="AE23" s="158"/>
    </row>
    <row r="24" spans="1:31" ht="12" customHeight="1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</row>
    <row r="25" spans="1:31" ht="12" customHeight="1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</row>
    <row r="26" spans="1:31" ht="12" customHeight="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</row>
    <row r="27" spans="1:31" ht="12" customHeight="1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</row>
    <row r="28" spans="1:31" ht="12" customHeight="1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</row>
    <row r="29" spans="1:31" ht="12" customHeight="1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</row>
    <row r="30" spans="1:31" ht="12" customHeight="1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</row>
    <row r="31" spans="1:31" ht="12" customHeight="1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</row>
    <row r="32" spans="1:31" ht="12" customHeight="1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</row>
    <row r="33" spans="1:31" ht="12" customHeight="1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</row>
    <row r="34" spans="1:31" ht="12" customHeight="1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</row>
    <row r="35" spans="1:31" ht="12" customHeight="1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</row>
    <row r="36" spans="1:31" ht="12" customHeight="1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</row>
    <row r="37" spans="1:31" ht="12" customHeight="1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</row>
    <row r="38" spans="1:31" ht="12" customHeight="1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</row>
    <row r="39" spans="1:31" ht="12" customHeight="1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</row>
    <row r="40" spans="1:31" ht="12" customHeight="1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</row>
    <row r="41" spans="1:31" ht="12" customHeight="1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</row>
    <row r="42" spans="1:31" ht="12" customHeight="1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</row>
    <row r="43" spans="1:31" ht="12" customHeight="1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</row>
    <row r="44" spans="1:31" ht="12" customHeight="1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</row>
    <row r="45" spans="1:31" ht="12" customHeight="1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</row>
    <row r="46" spans="1:31" ht="12" customHeight="1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</row>
    <row r="47" spans="1:31" ht="12" customHeight="1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</row>
    <row r="48" spans="1:31" ht="12" customHeight="1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</row>
    <row r="49" spans="1:31" ht="12" customHeight="1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</row>
    <row r="50" spans="1:31" ht="12" customHeight="1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</row>
    <row r="51" spans="1:31" ht="12" customHeight="1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</row>
    <row r="52" spans="1:31" ht="12" customHeight="1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</row>
    <row r="53" spans="1:31" ht="12" customHeight="1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</row>
    <row r="54" spans="1:31" ht="12" customHeight="1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</row>
    <row r="55" spans="1:31" ht="12" customHeight="1">
      <c r="A55" s="158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</row>
    <row r="56" spans="1:31" ht="12" customHeight="1">
      <c r="A56" s="158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</row>
    <row r="57" spans="1:31" ht="12" customHeight="1">
      <c r="A57" s="158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</row>
    <row r="58" spans="1:31" ht="12" customHeight="1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</row>
    <row r="59" spans="1:31" ht="12" customHeight="1">
      <c r="A59" s="158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</row>
    <row r="60" spans="1:31" ht="12" customHeight="1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</row>
    <row r="61" spans="1:31" ht="12" customHeight="1">
      <c r="A61" s="158"/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</row>
    <row r="62" spans="1:31" ht="12" customHeight="1">
      <c r="A62" s="158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</row>
    <row r="63" spans="1:31" ht="12" customHeight="1">
      <c r="A63" s="158"/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</row>
    <row r="64" spans="1:31" ht="12" customHeight="1">
      <c r="A64" s="158"/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</row>
    <row r="65" spans="1:31" ht="12" customHeight="1">
      <c r="A65" s="158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</row>
    <row r="66" spans="1:31" ht="12" customHeight="1">
      <c r="A66" s="158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</row>
    <row r="67" spans="1:31" ht="12" customHeight="1">
      <c r="A67" s="158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</row>
    <row r="68" spans="1:31" ht="12" customHeight="1">
      <c r="A68" s="158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</row>
    <row r="69" spans="1:31" ht="12" customHeight="1">
      <c r="A69" s="158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</row>
    <row r="70" spans="1:31" ht="12" customHeight="1">
      <c r="A70" s="158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</row>
    <row r="71" spans="1:31" ht="12" customHeight="1">
      <c r="A71" s="158"/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</row>
    <row r="72" spans="1:31" ht="12" customHeight="1">
      <c r="A72" s="158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</row>
    <row r="73" spans="1:31" ht="12" customHeight="1">
      <c r="A73" s="158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</row>
    <row r="74" spans="1:31" ht="12" customHeight="1">
      <c r="A74" s="158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</row>
    <row r="75" spans="1:31" ht="12" customHeight="1">
      <c r="A75" s="158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</row>
    <row r="76" spans="1:31" ht="12" customHeight="1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</row>
    <row r="77" spans="1:31" ht="12" customHeight="1">
      <c r="A77" s="158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</row>
    <row r="78" spans="1:31" ht="12" customHeight="1">
      <c r="A78" s="158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</row>
    <row r="79" spans="1:31" ht="12" customHeight="1">
      <c r="A79" s="158"/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</row>
    <row r="80" spans="1:31" ht="12" customHeight="1">
      <c r="A80" s="158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</row>
    <row r="81" spans="1:31" ht="12" customHeight="1">
      <c r="A81" s="158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</row>
    <row r="82" spans="1:31" ht="12" customHeight="1">
      <c r="A82" s="158"/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</row>
    <row r="83" spans="1:31" ht="12" customHeight="1">
      <c r="A83" s="158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</row>
    <row r="84" spans="1:31" ht="12" customHeight="1">
      <c r="A84" s="158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</row>
    <row r="85" spans="1:31" ht="12" customHeight="1">
      <c r="A85" s="158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</row>
    <row r="86" spans="1:31" ht="12" customHeight="1">
      <c r="A86" s="158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</row>
    <row r="87" spans="1:31" ht="12" customHeight="1">
      <c r="A87" s="158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</row>
    <row r="88" spans="1:31" ht="12" customHeight="1">
      <c r="A88" s="158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</row>
    <row r="89" spans="1:31" ht="12" customHeight="1">
      <c r="A89" s="158"/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</row>
    <row r="90" spans="1:31" ht="12" customHeight="1">
      <c r="A90" s="158"/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</row>
    <row r="91" spans="1:31" ht="12" customHeight="1">
      <c r="A91" s="158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</row>
    <row r="92" spans="1:31" ht="12" customHeight="1">
      <c r="A92" s="158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</row>
    <row r="93" spans="1:31" ht="12" customHeight="1">
      <c r="A93" s="158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</row>
    <row r="94" spans="1:31" ht="12" customHeight="1">
      <c r="A94" s="158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</row>
    <row r="95" spans="1:31" ht="12" customHeight="1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</row>
    <row r="96" spans="1:31" ht="12" customHeight="1">
      <c r="A96" s="158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</row>
    <row r="97" spans="1:31" ht="12" customHeight="1">
      <c r="A97" s="158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</row>
    <row r="98" spans="1:31" ht="12" customHeight="1">
      <c r="A98" s="158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</row>
    <row r="99" spans="1:31" ht="12" customHeight="1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</row>
    <row r="100" spans="1:31" ht="12" customHeight="1">
      <c r="A100" s="158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</row>
    <row r="101" spans="1:31" ht="12" customHeight="1">
      <c r="A101" s="158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</row>
    <row r="102" spans="1:31" ht="12" customHeight="1">
      <c r="A102" s="158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</row>
    <row r="103" spans="1:31" ht="12" customHeight="1">
      <c r="A103" s="158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</row>
    <row r="104" spans="1:31" ht="12" customHeight="1">
      <c r="A104" s="158"/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</row>
    <row r="105" spans="1:31" ht="12" customHeight="1">
      <c r="A105" s="158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</row>
    <row r="106" spans="1:31" ht="12" customHeight="1">
      <c r="A106" s="158"/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</row>
    <row r="107" spans="1:31" ht="12" customHeight="1">
      <c r="A107" s="158"/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</row>
    <row r="108" spans="1:31" ht="12" customHeight="1">
      <c r="A108" s="158"/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</row>
    <row r="109" spans="1:31" ht="12" customHeight="1">
      <c r="A109" s="158"/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</row>
    <row r="110" spans="1:31" ht="12" customHeight="1">
      <c r="A110" s="158"/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</row>
    <row r="111" spans="1:31" ht="12" customHeight="1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</row>
    <row r="112" spans="1:31" ht="12" customHeight="1">
      <c r="A112" s="158"/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</row>
    <row r="113" spans="1:31" ht="12" customHeight="1">
      <c r="A113" s="158"/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</row>
    <row r="114" spans="1:31" ht="12" customHeight="1">
      <c r="A114" s="158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</row>
    <row r="115" spans="1:31" ht="12" customHeight="1">
      <c r="A115" s="158"/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8"/>
      <c r="AE115" s="158"/>
    </row>
    <row r="116" spans="1:31" ht="12" customHeight="1">
      <c r="A116" s="158"/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</row>
    <row r="117" spans="1:31" ht="12" customHeight="1">
      <c r="A117" s="158"/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</row>
    <row r="118" spans="1:31" ht="12" customHeight="1">
      <c r="A118" s="158"/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</row>
    <row r="119" spans="1:31" ht="12" customHeight="1">
      <c r="A119" s="158"/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</row>
    <row r="120" spans="1:31" ht="12" customHeight="1">
      <c r="A120" s="158"/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</row>
    <row r="121" spans="1:31" ht="12" customHeight="1">
      <c r="A121" s="158"/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</row>
    <row r="122" spans="1:31" ht="12" customHeight="1">
      <c r="A122" s="158"/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</row>
    <row r="123" spans="1:31" ht="12" customHeight="1">
      <c r="A123" s="158"/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58"/>
      <c r="AE123" s="158"/>
    </row>
    <row r="124" spans="1:31" ht="12" customHeight="1">
      <c r="A124" s="158"/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8"/>
      <c r="AE124" s="158"/>
    </row>
    <row r="125" spans="1:31" ht="12" customHeight="1">
      <c r="A125" s="158"/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58"/>
      <c r="AE125" s="158"/>
    </row>
    <row r="126" spans="1:31" ht="12" customHeight="1">
      <c r="A126" s="158"/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</row>
    <row r="127" spans="1:31" ht="12" customHeight="1">
      <c r="A127" s="158"/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</row>
    <row r="128" spans="1:31" ht="12" customHeight="1">
      <c r="A128" s="158"/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8"/>
    </row>
    <row r="129" spans="1:31" ht="12" customHeight="1">
      <c r="A129" s="158"/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8"/>
      <c r="AE129" s="158"/>
    </row>
    <row r="130" spans="1:31" ht="12" customHeight="1">
      <c r="A130" s="158"/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58"/>
      <c r="AE130" s="158"/>
    </row>
    <row r="131" spans="1:31" ht="12" customHeight="1">
      <c r="A131" s="158"/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  <c r="AA131" s="158"/>
      <c r="AB131" s="158"/>
      <c r="AC131" s="158"/>
      <c r="AD131" s="158"/>
      <c r="AE131" s="158"/>
    </row>
    <row r="132" spans="1:31" ht="12" customHeight="1">
      <c r="A132" s="158"/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58"/>
    </row>
    <row r="133" spans="1:31" ht="12" customHeight="1">
      <c r="A133" s="158"/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58"/>
    </row>
    <row r="134" spans="1:31" ht="12" customHeight="1">
      <c r="A134" s="158"/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</row>
    <row r="135" spans="1:31" ht="12" customHeight="1">
      <c r="A135" s="158"/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  <c r="AA135" s="158"/>
      <c r="AB135" s="158"/>
      <c r="AC135" s="158"/>
      <c r="AD135" s="158"/>
      <c r="AE135" s="158"/>
    </row>
    <row r="136" spans="1:31" ht="12" customHeight="1">
      <c r="A136" s="158"/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  <c r="AA136" s="158"/>
      <c r="AB136" s="158"/>
      <c r="AC136" s="158"/>
      <c r="AD136" s="158"/>
      <c r="AE136" s="158"/>
    </row>
    <row r="137" spans="1:31" ht="12" customHeight="1">
      <c r="A137" s="158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  <c r="AA137" s="158"/>
      <c r="AB137" s="158"/>
      <c r="AC137" s="158"/>
      <c r="AD137" s="158"/>
      <c r="AE137" s="158"/>
    </row>
    <row r="138" spans="1:31" ht="12" customHeight="1">
      <c r="A138" s="158"/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  <c r="AA138" s="158"/>
      <c r="AB138" s="158"/>
      <c r="AC138" s="158"/>
      <c r="AD138" s="158"/>
      <c r="AE138" s="158"/>
    </row>
    <row r="139" spans="1:31" ht="12" customHeight="1">
      <c r="A139" s="158"/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  <c r="AA139" s="158"/>
      <c r="AB139" s="158"/>
      <c r="AC139" s="158"/>
      <c r="AD139" s="158"/>
      <c r="AE139" s="158"/>
    </row>
    <row r="140" spans="1:31" ht="12" customHeight="1">
      <c r="A140" s="158"/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  <c r="AC140" s="158"/>
      <c r="AD140" s="158"/>
      <c r="AE140" s="158"/>
    </row>
    <row r="141" spans="1:31" ht="12" customHeight="1">
      <c r="A141" s="158"/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  <c r="AA141" s="158"/>
      <c r="AB141" s="158"/>
      <c r="AC141" s="158"/>
      <c r="AD141" s="158"/>
      <c r="AE141" s="158"/>
    </row>
    <row r="142" spans="1:31" ht="12" customHeight="1">
      <c r="A142" s="158"/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  <c r="AA142" s="158"/>
      <c r="AB142" s="158"/>
      <c r="AC142" s="158"/>
      <c r="AD142" s="158"/>
      <c r="AE142" s="158"/>
    </row>
    <row r="143" spans="1:31" ht="12" customHeight="1">
      <c r="A143" s="158"/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  <c r="AA143" s="158"/>
      <c r="AB143" s="158"/>
      <c r="AC143" s="158"/>
      <c r="AD143" s="158"/>
      <c r="AE143" s="158"/>
    </row>
    <row r="144" spans="1:31" ht="12" customHeight="1">
      <c r="A144" s="158"/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  <c r="AA144" s="158"/>
      <c r="AB144" s="158"/>
      <c r="AC144" s="158"/>
      <c r="AD144" s="158"/>
      <c r="AE144" s="158"/>
    </row>
    <row r="145" spans="1:31" ht="12" customHeight="1">
      <c r="A145" s="158"/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  <c r="AA145" s="158"/>
      <c r="AB145" s="158"/>
      <c r="AC145" s="158"/>
      <c r="AD145" s="158"/>
      <c r="AE145" s="158"/>
    </row>
    <row r="146" spans="1:31" ht="12" customHeight="1">
      <c r="A146" s="158"/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  <c r="AA146" s="158"/>
      <c r="AB146" s="158"/>
      <c r="AC146" s="158"/>
      <c r="AD146" s="158"/>
      <c r="AE146" s="158"/>
    </row>
    <row r="147" spans="1:31" ht="12" customHeight="1">
      <c r="A147" s="158"/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  <c r="AA147" s="158"/>
      <c r="AB147" s="158"/>
      <c r="AC147" s="158"/>
      <c r="AD147" s="158"/>
      <c r="AE147" s="158"/>
    </row>
    <row r="148" spans="1:31" ht="12" customHeight="1">
      <c r="A148" s="158"/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  <c r="AA148" s="158"/>
      <c r="AB148" s="158"/>
      <c r="AC148" s="158"/>
      <c r="AD148" s="158"/>
      <c r="AE148" s="158"/>
    </row>
    <row r="149" spans="1:31" ht="12" customHeight="1">
      <c r="A149" s="158"/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  <c r="AA149" s="158"/>
      <c r="AB149" s="158"/>
      <c r="AC149" s="158"/>
      <c r="AD149" s="158"/>
      <c r="AE149" s="158"/>
    </row>
    <row r="150" spans="1:31" ht="12" customHeight="1">
      <c r="A150" s="158"/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  <c r="AA150" s="158"/>
      <c r="AB150" s="158"/>
      <c r="AC150" s="158"/>
      <c r="AD150" s="158"/>
      <c r="AE150" s="158"/>
    </row>
    <row r="151" spans="1:31" ht="12" customHeight="1">
      <c r="A151" s="158"/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  <c r="AA151" s="158"/>
      <c r="AB151" s="158"/>
      <c r="AC151" s="158"/>
      <c r="AD151" s="158"/>
      <c r="AE151" s="158"/>
    </row>
    <row r="152" spans="1:31" ht="12" customHeight="1">
      <c r="A152" s="158"/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  <c r="AA152" s="158"/>
      <c r="AB152" s="158"/>
      <c r="AC152" s="158"/>
      <c r="AD152" s="158"/>
      <c r="AE152" s="158"/>
    </row>
    <row r="153" spans="1:31" ht="12" customHeight="1">
      <c r="A153" s="158"/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  <c r="AA153" s="158"/>
      <c r="AB153" s="158"/>
      <c r="AC153" s="158"/>
      <c r="AD153" s="158"/>
      <c r="AE153" s="158"/>
    </row>
    <row r="154" spans="1:31" ht="12" customHeight="1">
      <c r="A154" s="158"/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  <c r="AA154" s="158"/>
      <c r="AB154" s="158"/>
      <c r="AC154" s="158"/>
      <c r="AD154" s="158"/>
      <c r="AE154" s="158"/>
    </row>
    <row r="155" spans="1:31" ht="12" customHeight="1">
      <c r="A155" s="158"/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  <c r="AA155" s="158"/>
      <c r="AB155" s="158"/>
      <c r="AC155" s="158"/>
      <c r="AD155" s="158"/>
      <c r="AE155" s="158"/>
    </row>
    <row r="156" spans="1:31" ht="12" customHeight="1">
      <c r="A156" s="158"/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  <c r="AA156" s="158"/>
      <c r="AB156" s="158"/>
      <c r="AC156" s="158"/>
      <c r="AD156" s="158"/>
      <c r="AE156" s="158"/>
    </row>
    <row r="157" spans="1:31" ht="12" customHeight="1">
      <c r="A157" s="158"/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  <c r="AA157" s="158"/>
      <c r="AB157" s="158"/>
      <c r="AC157" s="158"/>
      <c r="AD157" s="158"/>
      <c r="AE157" s="158"/>
    </row>
    <row r="158" spans="1:31" ht="12" customHeight="1">
      <c r="A158" s="158"/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  <c r="AA158" s="158"/>
      <c r="AB158" s="158"/>
      <c r="AC158" s="158"/>
      <c r="AD158" s="158"/>
      <c r="AE158" s="158"/>
    </row>
    <row r="159" spans="1:31" ht="12" customHeight="1">
      <c r="A159" s="158"/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8"/>
      <c r="Y159" s="158"/>
      <c r="Z159" s="158"/>
      <c r="AA159" s="158"/>
      <c r="AB159" s="158"/>
      <c r="AC159" s="158"/>
      <c r="AD159" s="158"/>
      <c r="AE159" s="158"/>
    </row>
    <row r="160" spans="1:31" ht="12" customHeight="1">
      <c r="A160" s="158"/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  <c r="AA160" s="158"/>
      <c r="AB160" s="158"/>
      <c r="AC160" s="158"/>
      <c r="AD160" s="158"/>
      <c r="AE160" s="158"/>
    </row>
    <row r="161" spans="1:31" ht="12" customHeight="1">
      <c r="A161" s="158"/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  <c r="AA161" s="158"/>
      <c r="AB161" s="158"/>
      <c r="AC161" s="158"/>
      <c r="AD161" s="158"/>
      <c r="AE161" s="158"/>
    </row>
    <row r="162" spans="1:31" ht="12" customHeight="1">
      <c r="A162" s="158"/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  <c r="AA162" s="158"/>
      <c r="AB162" s="158"/>
      <c r="AC162" s="158"/>
      <c r="AD162" s="158"/>
      <c r="AE162" s="158"/>
    </row>
    <row r="163" spans="1:31" ht="12" customHeight="1">
      <c r="A163" s="158"/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  <c r="AA163" s="158"/>
      <c r="AB163" s="158"/>
      <c r="AC163" s="158"/>
      <c r="AD163" s="158"/>
      <c r="AE163" s="158"/>
    </row>
    <row r="164" spans="1:31" ht="12" customHeight="1">
      <c r="A164" s="158"/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  <c r="AA164" s="158"/>
      <c r="AB164" s="158"/>
      <c r="AC164" s="158"/>
      <c r="AD164" s="158"/>
      <c r="AE164" s="158"/>
    </row>
    <row r="165" spans="1:31" ht="12" customHeight="1">
      <c r="A165" s="158"/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8"/>
      <c r="AA165" s="158"/>
      <c r="AB165" s="158"/>
      <c r="AC165" s="158"/>
      <c r="AD165" s="158"/>
      <c r="AE165" s="158"/>
    </row>
    <row r="166" spans="1:31" ht="12" customHeight="1">
      <c r="A166" s="158"/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  <c r="AA166" s="158"/>
      <c r="AB166" s="158"/>
      <c r="AC166" s="158"/>
      <c r="AD166" s="158"/>
      <c r="AE166" s="158"/>
    </row>
    <row r="167" spans="1:31" ht="12" customHeight="1">
      <c r="A167" s="158"/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  <c r="AA167" s="158"/>
      <c r="AB167" s="158"/>
      <c r="AC167" s="158"/>
      <c r="AD167" s="158"/>
      <c r="AE167" s="158"/>
    </row>
    <row r="168" spans="1:31" ht="12" customHeight="1">
      <c r="A168" s="158"/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  <c r="AA168" s="158"/>
      <c r="AB168" s="158"/>
      <c r="AC168" s="158"/>
      <c r="AD168" s="158"/>
      <c r="AE168" s="158"/>
    </row>
    <row r="169" spans="1:31" ht="12" customHeight="1">
      <c r="A169" s="158"/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  <c r="AA169" s="158"/>
      <c r="AB169" s="158"/>
      <c r="AC169" s="158"/>
      <c r="AD169" s="158"/>
      <c r="AE169" s="158"/>
    </row>
    <row r="170" spans="1:31" ht="12" customHeight="1">
      <c r="A170" s="158"/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  <c r="AA170" s="158"/>
      <c r="AB170" s="158"/>
      <c r="AC170" s="158"/>
      <c r="AD170" s="158"/>
      <c r="AE170" s="158"/>
    </row>
    <row r="171" spans="1:31" ht="12" customHeight="1">
      <c r="A171" s="158"/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  <c r="AA171" s="158"/>
      <c r="AB171" s="158"/>
      <c r="AC171" s="158"/>
      <c r="AD171" s="158"/>
      <c r="AE171" s="158"/>
    </row>
    <row r="172" spans="1:31" ht="12" customHeight="1">
      <c r="A172" s="158"/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  <c r="AA172" s="158"/>
      <c r="AB172" s="158"/>
      <c r="AC172" s="158"/>
      <c r="AD172" s="158"/>
      <c r="AE172" s="158"/>
    </row>
    <row r="173" spans="1:31" ht="12" customHeight="1">
      <c r="A173" s="158"/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  <c r="AA173" s="158"/>
      <c r="AB173" s="158"/>
      <c r="AC173" s="158"/>
      <c r="AD173" s="158"/>
      <c r="AE173" s="158"/>
    </row>
    <row r="174" spans="1:31" ht="12" customHeight="1">
      <c r="A174" s="158"/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  <c r="AA174" s="158"/>
      <c r="AB174" s="158"/>
      <c r="AC174" s="158"/>
      <c r="AD174" s="158"/>
      <c r="AE174" s="158"/>
    </row>
    <row r="175" spans="1:31" ht="12" customHeight="1">
      <c r="A175" s="158"/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  <c r="AA175" s="158"/>
      <c r="AB175" s="158"/>
      <c r="AC175" s="158"/>
      <c r="AD175" s="158"/>
      <c r="AE175" s="158"/>
    </row>
    <row r="176" spans="1:31" ht="12" customHeight="1">
      <c r="A176" s="158"/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  <c r="AA176" s="158"/>
      <c r="AB176" s="158"/>
      <c r="AC176" s="158"/>
      <c r="AD176" s="158"/>
      <c r="AE176" s="158"/>
    </row>
    <row r="177" spans="1:31" ht="12" customHeight="1">
      <c r="A177" s="158"/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8"/>
      <c r="Y177" s="158"/>
      <c r="Z177" s="158"/>
      <c r="AA177" s="158"/>
      <c r="AB177" s="158"/>
      <c r="AC177" s="158"/>
      <c r="AD177" s="158"/>
      <c r="AE177" s="158"/>
    </row>
    <row r="178" spans="1:31" ht="12" customHeight="1">
      <c r="A178" s="158"/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  <c r="AA178" s="158"/>
      <c r="AB178" s="158"/>
      <c r="AC178" s="158"/>
      <c r="AD178" s="158"/>
      <c r="AE178" s="158"/>
    </row>
    <row r="179" spans="1:31" ht="12" customHeight="1">
      <c r="A179" s="158"/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  <c r="Z179" s="158"/>
      <c r="AA179" s="158"/>
      <c r="AB179" s="158"/>
      <c r="AC179" s="158"/>
      <c r="AD179" s="158"/>
      <c r="AE179" s="158"/>
    </row>
    <row r="180" spans="1:31" ht="12" customHeight="1">
      <c r="A180" s="158"/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  <c r="Z180" s="158"/>
      <c r="AA180" s="158"/>
      <c r="AB180" s="158"/>
      <c r="AC180" s="158"/>
      <c r="AD180" s="158"/>
      <c r="AE180" s="158"/>
    </row>
    <row r="181" spans="1:31" ht="12" customHeight="1">
      <c r="A181" s="158"/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8"/>
      <c r="Y181" s="158"/>
      <c r="Z181" s="158"/>
      <c r="AA181" s="158"/>
      <c r="AB181" s="158"/>
      <c r="AC181" s="158"/>
      <c r="AD181" s="158"/>
      <c r="AE181" s="158"/>
    </row>
    <row r="182" spans="1:31" ht="12" customHeight="1">
      <c r="A182" s="158"/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  <c r="Z182" s="158"/>
      <c r="AA182" s="158"/>
      <c r="AB182" s="158"/>
      <c r="AC182" s="158"/>
      <c r="AD182" s="158"/>
      <c r="AE182" s="158"/>
    </row>
    <row r="183" spans="1:31" ht="12" customHeight="1">
      <c r="A183" s="158"/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8"/>
      <c r="Y183" s="158"/>
      <c r="Z183" s="158"/>
      <c r="AA183" s="158"/>
      <c r="AB183" s="158"/>
      <c r="AC183" s="158"/>
      <c r="AD183" s="158"/>
      <c r="AE183" s="158"/>
    </row>
    <row r="184" spans="1:31" ht="12" customHeight="1">
      <c r="A184" s="158"/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  <c r="W184" s="158"/>
      <c r="X184" s="158"/>
      <c r="Y184" s="158"/>
      <c r="Z184" s="158"/>
      <c r="AA184" s="158"/>
      <c r="AB184" s="158"/>
      <c r="AC184" s="158"/>
      <c r="AD184" s="158"/>
      <c r="AE184" s="158"/>
    </row>
    <row r="185" spans="1:31" ht="12" customHeight="1">
      <c r="A185" s="158"/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158"/>
      <c r="X185" s="158"/>
      <c r="Y185" s="158"/>
      <c r="Z185" s="158"/>
      <c r="AA185" s="158"/>
      <c r="AB185" s="158"/>
      <c r="AC185" s="158"/>
      <c r="AD185" s="158"/>
      <c r="AE185" s="158"/>
    </row>
    <row r="186" spans="1:31" ht="12" customHeight="1">
      <c r="A186" s="158"/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  <c r="AA186" s="158"/>
      <c r="AB186" s="158"/>
      <c r="AC186" s="158"/>
      <c r="AD186" s="158"/>
      <c r="AE186" s="158"/>
    </row>
    <row r="187" spans="1:31" ht="12" customHeight="1">
      <c r="A187" s="158"/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  <c r="AA187" s="158"/>
      <c r="AB187" s="158"/>
      <c r="AC187" s="158"/>
      <c r="AD187" s="158"/>
      <c r="AE187" s="158"/>
    </row>
    <row r="188" spans="1:31" ht="12" customHeight="1">
      <c r="A188" s="158"/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  <c r="AA188" s="158"/>
      <c r="AB188" s="158"/>
      <c r="AC188" s="158"/>
      <c r="AD188" s="158"/>
      <c r="AE188" s="158"/>
    </row>
    <row r="189" spans="1:31" ht="12" customHeight="1">
      <c r="A189" s="158"/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  <c r="AA189" s="158"/>
      <c r="AB189" s="158"/>
      <c r="AC189" s="158"/>
      <c r="AD189" s="158"/>
      <c r="AE189" s="158"/>
    </row>
    <row r="190" spans="1:31" ht="12" customHeight="1">
      <c r="A190" s="158"/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  <c r="AA190" s="158"/>
      <c r="AB190" s="158"/>
      <c r="AC190" s="158"/>
      <c r="AD190" s="158"/>
      <c r="AE190" s="158"/>
    </row>
    <row r="191" spans="1:31" ht="12" customHeight="1">
      <c r="A191" s="158"/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  <c r="AA191" s="158"/>
      <c r="AB191" s="158"/>
      <c r="AC191" s="158"/>
      <c r="AD191" s="158"/>
      <c r="AE191" s="158"/>
    </row>
    <row r="192" spans="1:31" ht="12" customHeight="1">
      <c r="A192" s="158"/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  <c r="AA192" s="158"/>
      <c r="AB192" s="158"/>
      <c r="AC192" s="158"/>
      <c r="AD192" s="158"/>
      <c r="AE192" s="158"/>
    </row>
    <row r="193" spans="1:31" ht="12" customHeight="1">
      <c r="A193" s="158"/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  <c r="AA193" s="158"/>
      <c r="AB193" s="158"/>
      <c r="AC193" s="158"/>
      <c r="AD193" s="158"/>
      <c r="AE193" s="158"/>
    </row>
    <row r="194" spans="1:31" ht="12" customHeight="1">
      <c r="A194" s="158"/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  <c r="AA194" s="158"/>
      <c r="AB194" s="158"/>
      <c r="AC194" s="158"/>
      <c r="AD194" s="158"/>
      <c r="AE194" s="158"/>
    </row>
    <row r="195" spans="1:31" ht="12" customHeight="1">
      <c r="A195" s="158"/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  <c r="X195" s="158"/>
      <c r="Y195" s="158"/>
      <c r="Z195" s="158"/>
      <c r="AA195" s="158"/>
      <c r="AB195" s="158"/>
      <c r="AC195" s="158"/>
      <c r="AD195" s="158"/>
      <c r="AE195" s="158"/>
    </row>
    <row r="196" spans="1:31" ht="12" customHeight="1">
      <c r="A196" s="158"/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  <c r="Z196" s="158"/>
      <c r="AA196" s="158"/>
      <c r="AB196" s="158"/>
      <c r="AC196" s="158"/>
      <c r="AD196" s="158"/>
      <c r="AE196" s="158"/>
    </row>
    <row r="197" spans="1:31" ht="12" customHeight="1">
      <c r="A197" s="158"/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  <c r="Z197" s="158"/>
      <c r="AA197" s="158"/>
      <c r="AB197" s="158"/>
      <c r="AC197" s="158"/>
      <c r="AD197" s="158"/>
      <c r="AE197" s="158"/>
    </row>
    <row r="198" spans="1:31" ht="12" customHeight="1">
      <c r="A198" s="158"/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  <c r="V198" s="158"/>
      <c r="W198" s="158"/>
      <c r="X198" s="158"/>
      <c r="Y198" s="158"/>
      <c r="Z198" s="158"/>
      <c r="AA198" s="158"/>
      <c r="AB198" s="158"/>
      <c r="AC198" s="158"/>
      <c r="AD198" s="158"/>
      <c r="AE198" s="158"/>
    </row>
    <row r="199" spans="1:31" ht="12" customHeight="1">
      <c r="A199" s="158"/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  <c r="X199" s="158"/>
      <c r="Y199" s="158"/>
      <c r="Z199" s="158"/>
      <c r="AA199" s="158"/>
      <c r="AB199" s="158"/>
      <c r="AC199" s="158"/>
      <c r="AD199" s="158"/>
      <c r="AE199" s="158"/>
    </row>
    <row r="200" spans="1:31" ht="12" customHeight="1">
      <c r="A200" s="158"/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  <c r="W200" s="158"/>
      <c r="X200" s="158"/>
      <c r="Y200" s="158"/>
      <c r="Z200" s="158"/>
      <c r="AA200" s="158"/>
      <c r="AB200" s="158"/>
      <c r="AC200" s="158"/>
      <c r="AD200" s="158"/>
      <c r="AE200" s="158"/>
    </row>
    <row r="201" spans="1:31" ht="12" customHeight="1">
      <c r="A201" s="158"/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  <c r="V201" s="158"/>
      <c r="W201" s="158"/>
      <c r="X201" s="158"/>
      <c r="Y201" s="158"/>
      <c r="Z201" s="158"/>
      <c r="AA201" s="158"/>
      <c r="AB201" s="158"/>
      <c r="AC201" s="158"/>
      <c r="AD201" s="158"/>
      <c r="AE201" s="158"/>
    </row>
    <row r="202" spans="1:31" ht="12" customHeight="1">
      <c r="A202" s="158"/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  <c r="X202" s="158"/>
      <c r="Y202" s="158"/>
      <c r="Z202" s="158"/>
      <c r="AA202" s="158"/>
      <c r="AB202" s="158"/>
      <c r="AC202" s="158"/>
      <c r="AD202" s="158"/>
      <c r="AE202" s="158"/>
    </row>
    <row r="203" spans="1:31" ht="12" customHeight="1">
      <c r="A203" s="158"/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158"/>
      <c r="X203" s="158"/>
      <c r="Y203" s="158"/>
      <c r="Z203" s="158"/>
      <c r="AA203" s="158"/>
      <c r="AB203" s="158"/>
      <c r="AC203" s="158"/>
      <c r="AD203" s="158"/>
      <c r="AE203" s="158"/>
    </row>
    <row r="204" spans="1:31" ht="12" customHeight="1">
      <c r="A204" s="158"/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  <c r="Z204" s="158"/>
      <c r="AA204" s="158"/>
      <c r="AB204" s="158"/>
      <c r="AC204" s="158"/>
      <c r="AD204" s="158"/>
      <c r="AE204" s="158"/>
    </row>
    <row r="205" spans="1:31" ht="12" customHeight="1">
      <c r="A205" s="158"/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158"/>
      <c r="X205" s="158"/>
      <c r="Y205" s="158"/>
      <c r="Z205" s="158"/>
      <c r="AA205" s="158"/>
      <c r="AB205" s="158"/>
      <c r="AC205" s="158"/>
      <c r="AD205" s="158"/>
      <c r="AE205" s="158"/>
    </row>
    <row r="206" spans="1:31" ht="12" customHeight="1">
      <c r="A206" s="158"/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  <c r="AA206" s="158"/>
      <c r="AB206" s="158"/>
      <c r="AC206" s="158"/>
      <c r="AD206" s="158"/>
      <c r="AE206" s="158"/>
    </row>
    <row r="207" spans="1:31" ht="12" customHeight="1">
      <c r="A207" s="158"/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158"/>
      <c r="X207" s="158"/>
      <c r="Y207" s="158"/>
      <c r="Z207" s="158"/>
      <c r="AA207" s="158"/>
      <c r="AB207" s="158"/>
      <c r="AC207" s="158"/>
      <c r="AD207" s="158"/>
      <c r="AE207" s="158"/>
    </row>
    <row r="208" spans="1:31" ht="12" customHeight="1">
      <c r="A208" s="158"/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  <c r="AA208" s="158"/>
      <c r="AB208" s="158"/>
      <c r="AC208" s="158"/>
      <c r="AD208" s="158"/>
      <c r="AE208" s="158"/>
    </row>
    <row r="209" spans="1:31" ht="12" customHeight="1">
      <c r="A209" s="158"/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  <c r="Z209" s="158"/>
      <c r="AA209" s="158"/>
      <c r="AB209" s="158"/>
      <c r="AC209" s="158"/>
      <c r="AD209" s="158"/>
      <c r="AE209" s="158"/>
    </row>
    <row r="210" spans="1:31" ht="12" customHeight="1">
      <c r="A210" s="158"/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  <c r="AA210" s="158"/>
      <c r="AB210" s="158"/>
      <c r="AC210" s="158"/>
      <c r="AD210" s="158"/>
      <c r="AE210" s="158"/>
    </row>
    <row r="211" spans="1:31" ht="12" customHeight="1">
      <c r="A211" s="158"/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  <c r="AA211" s="158"/>
      <c r="AB211" s="158"/>
      <c r="AC211" s="158"/>
      <c r="AD211" s="158"/>
      <c r="AE211" s="158"/>
    </row>
    <row r="212" spans="1:31" ht="12" customHeight="1">
      <c r="A212" s="158"/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  <c r="AA212" s="158"/>
      <c r="AB212" s="158"/>
      <c r="AC212" s="158"/>
      <c r="AD212" s="158"/>
      <c r="AE212" s="158"/>
    </row>
    <row r="213" spans="1:31" ht="12" customHeight="1">
      <c r="A213" s="158"/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  <c r="AA213" s="158"/>
      <c r="AB213" s="158"/>
      <c r="AC213" s="158"/>
      <c r="AD213" s="158"/>
      <c r="AE213" s="158"/>
    </row>
    <row r="214" spans="1:31" ht="12" customHeight="1">
      <c r="A214" s="158"/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  <c r="AA214" s="158"/>
      <c r="AB214" s="158"/>
      <c r="AC214" s="158"/>
      <c r="AD214" s="158"/>
      <c r="AE214" s="158"/>
    </row>
    <row r="215" spans="1:31" ht="12" customHeight="1">
      <c r="A215" s="158"/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  <c r="AA215" s="158"/>
      <c r="AB215" s="158"/>
      <c r="AC215" s="158"/>
      <c r="AD215" s="158"/>
      <c r="AE215" s="158"/>
    </row>
    <row r="216" spans="1:31" ht="12" customHeight="1">
      <c r="A216" s="158"/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  <c r="AA216" s="158"/>
      <c r="AB216" s="158"/>
      <c r="AC216" s="158"/>
      <c r="AD216" s="158"/>
      <c r="AE216" s="158"/>
    </row>
    <row r="217" spans="1:31" ht="12" customHeight="1">
      <c r="A217" s="158"/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  <c r="X217" s="158"/>
      <c r="Y217" s="158"/>
      <c r="Z217" s="158"/>
      <c r="AA217" s="158"/>
      <c r="AB217" s="158"/>
      <c r="AC217" s="158"/>
      <c r="AD217" s="158"/>
      <c r="AE217" s="158"/>
    </row>
    <row r="218" spans="1:31" ht="12" customHeight="1">
      <c r="A218" s="158"/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  <c r="AA218" s="158"/>
      <c r="AB218" s="158"/>
      <c r="AC218" s="158"/>
      <c r="AD218" s="158"/>
      <c r="AE218" s="158"/>
    </row>
    <row r="219" spans="1:31" ht="12" customHeight="1">
      <c r="A219" s="158"/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  <c r="AA219" s="158"/>
      <c r="AB219" s="158"/>
      <c r="AC219" s="158"/>
      <c r="AD219" s="158"/>
      <c r="AE219" s="158"/>
    </row>
    <row r="220" spans="1:31" ht="12" customHeight="1">
      <c r="A220" s="158"/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58"/>
      <c r="Z220" s="158"/>
      <c r="AA220" s="158"/>
      <c r="AB220" s="158"/>
      <c r="AC220" s="158"/>
      <c r="AD220" s="158"/>
      <c r="AE220" s="158"/>
    </row>
    <row r="221" spans="1:31" ht="12" customHeight="1">
      <c r="A221" s="158"/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158"/>
      <c r="X221" s="158"/>
      <c r="Y221" s="158"/>
      <c r="Z221" s="158"/>
      <c r="AA221" s="158"/>
      <c r="AB221" s="158"/>
      <c r="AC221" s="158"/>
      <c r="AD221" s="158"/>
      <c r="AE221" s="158"/>
    </row>
    <row r="222" spans="1:31" ht="12" customHeight="1">
      <c r="A222" s="158"/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  <c r="Z222" s="158"/>
      <c r="AA222" s="158"/>
      <c r="AB222" s="158"/>
      <c r="AC222" s="158"/>
      <c r="AD222" s="158"/>
      <c r="AE222" s="158"/>
    </row>
    <row r="223" spans="1:31" ht="12" customHeight="1">
      <c r="A223" s="158"/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  <c r="AA223" s="158"/>
      <c r="AB223" s="158"/>
      <c r="AC223" s="158"/>
      <c r="AD223" s="158"/>
      <c r="AE223" s="158"/>
    </row>
    <row r="224" spans="1:31" ht="12" customHeight="1">
      <c r="A224" s="158"/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  <c r="AA224" s="158"/>
      <c r="AB224" s="158"/>
      <c r="AC224" s="158"/>
      <c r="AD224" s="158"/>
      <c r="AE224" s="158"/>
    </row>
    <row r="225" spans="1:31" ht="12" customHeight="1">
      <c r="A225" s="158"/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  <c r="AA225" s="158"/>
      <c r="AB225" s="158"/>
      <c r="AC225" s="158"/>
      <c r="AD225" s="158"/>
      <c r="AE225" s="158"/>
    </row>
    <row r="226" spans="1:31" ht="12" customHeight="1">
      <c r="A226" s="158"/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  <c r="AA226" s="158"/>
      <c r="AB226" s="158"/>
      <c r="AC226" s="158"/>
      <c r="AD226" s="158"/>
      <c r="AE226" s="158"/>
    </row>
    <row r="227" spans="1:31" ht="12" customHeight="1">
      <c r="A227" s="158"/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  <c r="AA227" s="158"/>
      <c r="AB227" s="158"/>
      <c r="AC227" s="158"/>
      <c r="AD227" s="158"/>
      <c r="AE227" s="158"/>
    </row>
    <row r="228" spans="1:31" ht="12" customHeight="1">
      <c r="A228" s="158"/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  <c r="AA228" s="158"/>
      <c r="AB228" s="158"/>
      <c r="AC228" s="158"/>
      <c r="AD228" s="158"/>
      <c r="AE228" s="158"/>
    </row>
    <row r="229" spans="1:31" ht="12" customHeight="1">
      <c r="A229" s="158"/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  <c r="AA229" s="158"/>
      <c r="AB229" s="158"/>
      <c r="AC229" s="158"/>
      <c r="AD229" s="158"/>
      <c r="AE229" s="158"/>
    </row>
    <row r="230" spans="1:31" ht="12" customHeight="1">
      <c r="A230" s="158"/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  <c r="AA230" s="158"/>
      <c r="AB230" s="158"/>
      <c r="AC230" s="158"/>
      <c r="AD230" s="158"/>
      <c r="AE230" s="158"/>
    </row>
    <row r="231" spans="1:31" ht="12" customHeight="1">
      <c r="A231" s="158"/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  <c r="X231" s="158"/>
      <c r="Y231" s="158"/>
      <c r="Z231" s="158"/>
      <c r="AA231" s="158"/>
      <c r="AB231" s="158"/>
      <c r="AC231" s="158"/>
      <c r="AD231" s="158"/>
      <c r="AE231" s="158"/>
    </row>
    <row r="232" spans="1:31" ht="12" customHeight="1">
      <c r="A232" s="158"/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  <c r="X232" s="158"/>
      <c r="Y232" s="158"/>
      <c r="Z232" s="158"/>
      <c r="AA232" s="158"/>
      <c r="AB232" s="158"/>
      <c r="AC232" s="158"/>
      <c r="AD232" s="158"/>
      <c r="AE232" s="158"/>
    </row>
    <row r="233" spans="1:31" ht="12" customHeight="1">
      <c r="A233" s="158"/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/>
      <c r="Y233" s="158"/>
      <c r="Z233" s="158"/>
      <c r="AA233" s="158"/>
      <c r="AB233" s="158"/>
      <c r="AC233" s="158"/>
      <c r="AD233" s="158"/>
      <c r="AE233" s="158"/>
    </row>
    <row r="234" spans="1:31" ht="12" customHeight="1">
      <c r="A234" s="158"/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  <c r="Z234" s="158"/>
      <c r="AA234" s="158"/>
      <c r="AB234" s="158"/>
      <c r="AC234" s="158"/>
      <c r="AD234" s="158"/>
      <c r="AE234" s="158"/>
    </row>
    <row r="235" spans="1:31" ht="12" customHeight="1">
      <c r="A235" s="158"/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  <c r="AA235" s="158"/>
      <c r="AB235" s="158"/>
      <c r="AC235" s="158"/>
      <c r="AD235" s="158"/>
      <c r="AE235" s="158"/>
    </row>
    <row r="236" spans="1:31" ht="12" customHeight="1">
      <c r="A236" s="158"/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  <c r="X236" s="158"/>
      <c r="Y236" s="158"/>
      <c r="Z236" s="158"/>
      <c r="AA236" s="158"/>
      <c r="AB236" s="158"/>
      <c r="AC236" s="158"/>
      <c r="AD236" s="158"/>
      <c r="AE236" s="158"/>
    </row>
    <row r="237" spans="1:31" ht="12" customHeight="1">
      <c r="A237" s="158"/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  <c r="X237" s="158"/>
      <c r="Y237" s="158"/>
      <c r="Z237" s="158"/>
      <c r="AA237" s="158"/>
      <c r="AB237" s="158"/>
      <c r="AC237" s="158"/>
      <c r="AD237" s="158"/>
      <c r="AE237" s="158"/>
    </row>
    <row r="238" spans="1:31" ht="12" customHeight="1">
      <c r="A238" s="158"/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  <c r="X238" s="158"/>
      <c r="Y238" s="158"/>
      <c r="Z238" s="158"/>
      <c r="AA238" s="158"/>
      <c r="AB238" s="158"/>
      <c r="AC238" s="158"/>
      <c r="AD238" s="158"/>
      <c r="AE238" s="158"/>
    </row>
    <row r="239" spans="1:31" ht="12" customHeight="1">
      <c r="A239" s="158"/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  <c r="X239" s="158"/>
      <c r="Y239" s="158"/>
      <c r="Z239" s="158"/>
      <c r="AA239" s="158"/>
      <c r="AB239" s="158"/>
      <c r="AC239" s="158"/>
      <c r="AD239" s="158"/>
      <c r="AE239" s="158"/>
    </row>
    <row r="240" spans="1:31" ht="12" customHeight="1">
      <c r="A240" s="158"/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  <c r="X240" s="158"/>
      <c r="Y240" s="158"/>
      <c r="Z240" s="158"/>
      <c r="AA240" s="158"/>
      <c r="AB240" s="158"/>
      <c r="AC240" s="158"/>
      <c r="AD240" s="158"/>
      <c r="AE240" s="158"/>
    </row>
    <row r="241" spans="1:31" ht="12" customHeight="1">
      <c r="A241" s="158"/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158"/>
      <c r="X241" s="158"/>
      <c r="Y241" s="158"/>
      <c r="Z241" s="158"/>
      <c r="AA241" s="158"/>
      <c r="AB241" s="158"/>
      <c r="AC241" s="158"/>
      <c r="AD241" s="158"/>
      <c r="AE241" s="158"/>
    </row>
    <row r="242" spans="1:31" ht="12" customHeight="1">
      <c r="A242" s="158"/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  <c r="X242" s="158"/>
      <c r="Y242" s="158"/>
      <c r="Z242" s="158"/>
      <c r="AA242" s="158"/>
      <c r="AB242" s="158"/>
      <c r="AC242" s="158"/>
      <c r="AD242" s="158"/>
      <c r="AE242" s="158"/>
    </row>
    <row r="243" spans="1:31" ht="12" customHeight="1">
      <c r="A243" s="158"/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8"/>
      <c r="W243" s="158"/>
      <c r="X243" s="158"/>
      <c r="Y243" s="158"/>
      <c r="Z243" s="158"/>
      <c r="AA243" s="158"/>
      <c r="AB243" s="158"/>
      <c r="AC243" s="158"/>
      <c r="AD243" s="158"/>
      <c r="AE243" s="158"/>
    </row>
    <row r="244" spans="1:31" ht="12" customHeight="1">
      <c r="A244" s="158"/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  <c r="X244" s="158"/>
      <c r="Y244" s="158"/>
      <c r="Z244" s="158"/>
      <c r="AA244" s="158"/>
      <c r="AB244" s="158"/>
      <c r="AC244" s="158"/>
      <c r="AD244" s="158"/>
      <c r="AE244" s="158"/>
    </row>
    <row r="245" spans="1:31" ht="12" customHeight="1">
      <c r="A245" s="158"/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  <c r="X245" s="158"/>
      <c r="Y245" s="158"/>
      <c r="Z245" s="158"/>
      <c r="AA245" s="158"/>
      <c r="AB245" s="158"/>
      <c r="AC245" s="158"/>
      <c r="AD245" s="158"/>
      <c r="AE245" s="158"/>
    </row>
    <row r="246" spans="1:31" ht="12" customHeight="1">
      <c r="A246" s="158"/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  <c r="Z246" s="158"/>
      <c r="AA246" s="158"/>
      <c r="AB246" s="158"/>
      <c r="AC246" s="158"/>
      <c r="AD246" s="158"/>
      <c r="AE246" s="158"/>
    </row>
    <row r="247" spans="1:31" ht="12" customHeight="1">
      <c r="A247" s="158"/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  <c r="Z247" s="158"/>
      <c r="AA247" s="158"/>
      <c r="AB247" s="158"/>
      <c r="AC247" s="158"/>
      <c r="AD247" s="158"/>
      <c r="AE247" s="158"/>
    </row>
    <row r="248" spans="1:31" ht="12" customHeight="1">
      <c r="A248" s="158"/>
      <c r="B248" s="158"/>
      <c r="C248" s="158"/>
      <c r="D248" s="158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  <c r="X248" s="158"/>
      <c r="Y248" s="158"/>
      <c r="Z248" s="158"/>
      <c r="AA248" s="158"/>
      <c r="AB248" s="158"/>
      <c r="AC248" s="158"/>
      <c r="AD248" s="158"/>
      <c r="AE248" s="158"/>
    </row>
    <row r="249" spans="1:31" ht="12" customHeight="1">
      <c r="A249" s="158"/>
      <c r="B249" s="158"/>
      <c r="C249" s="158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  <c r="Z249" s="158"/>
      <c r="AA249" s="158"/>
      <c r="AB249" s="158"/>
      <c r="AC249" s="158"/>
      <c r="AD249" s="158"/>
      <c r="AE249" s="158"/>
    </row>
    <row r="250" spans="1:31" ht="12" customHeight="1">
      <c r="A250" s="158"/>
      <c r="B250" s="158"/>
      <c r="C250" s="158"/>
      <c r="D250" s="158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  <c r="X250" s="158"/>
      <c r="Y250" s="158"/>
      <c r="Z250" s="158"/>
      <c r="AA250" s="158"/>
      <c r="AB250" s="158"/>
      <c r="AC250" s="158"/>
      <c r="AD250" s="158"/>
      <c r="AE250" s="158"/>
    </row>
    <row r="251" spans="1:31" ht="12" customHeight="1">
      <c r="A251" s="158"/>
      <c r="B251" s="158"/>
      <c r="C251" s="158"/>
      <c r="D251" s="158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58"/>
      <c r="Z251" s="158"/>
      <c r="AA251" s="158"/>
      <c r="AB251" s="158"/>
      <c r="AC251" s="158"/>
      <c r="AD251" s="158"/>
      <c r="AE251" s="158"/>
    </row>
    <row r="252" spans="1:31" ht="12" customHeight="1">
      <c r="A252" s="158"/>
      <c r="B252" s="158"/>
      <c r="C252" s="158"/>
      <c r="D252" s="158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  <c r="Z252" s="158"/>
      <c r="AA252" s="158"/>
      <c r="AB252" s="158"/>
      <c r="AC252" s="158"/>
      <c r="AD252" s="158"/>
      <c r="AE252" s="158"/>
    </row>
    <row r="253" spans="1:31" ht="12" customHeight="1">
      <c r="A253" s="158"/>
      <c r="B253" s="158"/>
      <c r="C253" s="158"/>
      <c r="D253" s="158"/>
      <c r="E253" s="158"/>
      <c r="F253" s="158"/>
      <c r="G253" s="158"/>
      <c r="H253" s="158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8"/>
      <c r="Z253" s="158"/>
      <c r="AA253" s="158"/>
      <c r="AB253" s="158"/>
      <c r="AC253" s="158"/>
      <c r="AD253" s="158"/>
      <c r="AE253" s="158"/>
    </row>
    <row r="254" spans="1:31" ht="12" customHeight="1">
      <c r="A254" s="158"/>
      <c r="B254" s="158"/>
      <c r="C254" s="158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  <c r="Z254" s="158"/>
      <c r="AA254" s="158"/>
      <c r="AB254" s="158"/>
      <c r="AC254" s="158"/>
      <c r="AD254" s="158"/>
      <c r="AE254" s="158"/>
    </row>
    <row r="255" spans="1:31" ht="12" customHeight="1">
      <c r="A255" s="158"/>
      <c r="B255" s="158"/>
      <c r="C255" s="158"/>
      <c r="D255" s="158"/>
      <c r="E255" s="158"/>
      <c r="F255" s="158"/>
      <c r="G255" s="158"/>
      <c r="H255" s="158"/>
      <c r="I255" s="158"/>
      <c r="J255" s="158"/>
      <c r="K255" s="158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  <c r="V255" s="158"/>
      <c r="W255" s="158"/>
      <c r="X255" s="158"/>
      <c r="Y255" s="158"/>
      <c r="Z255" s="158"/>
      <c r="AA255" s="158"/>
      <c r="AB255" s="158"/>
      <c r="AC255" s="158"/>
      <c r="AD255" s="158"/>
      <c r="AE255" s="158"/>
    </row>
    <row r="256" spans="1:31" ht="12" customHeight="1">
      <c r="A256" s="158"/>
      <c r="B256" s="158"/>
      <c r="C256" s="158"/>
      <c r="D256" s="158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8"/>
      <c r="Z256" s="158"/>
      <c r="AA256" s="158"/>
      <c r="AB256" s="158"/>
      <c r="AC256" s="158"/>
      <c r="AD256" s="158"/>
      <c r="AE256" s="158"/>
    </row>
    <row r="257" spans="1:31" ht="12" customHeight="1">
      <c r="A257" s="158"/>
      <c r="B257" s="158"/>
      <c r="C257" s="158"/>
      <c r="D257" s="158"/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  <c r="Z257" s="158"/>
      <c r="AA257" s="158"/>
      <c r="AB257" s="158"/>
      <c r="AC257" s="158"/>
      <c r="AD257" s="158"/>
      <c r="AE257" s="158"/>
    </row>
    <row r="258" spans="1:31" ht="12" customHeight="1">
      <c r="A258" s="158"/>
      <c r="B258" s="158"/>
      <c r="C258" s="158"/>
      <c r="D258" s="158"/>
      <c r="E258" s="158"/>
      <c r="F258" s="158"/>
      <c r="G258" s="158"/>
      <c r="H258" s="158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58"/>
      <c r="Z258" s="158"/>
      <c r="AA258" s="158"/>
      <c r="AB258" s="158"/>
      <c r="AC258" s="158"/>
      <c r="AD258" s="158"/>
      <c r="AE258" s="158"/>
    </row>
    <row r="259" spans="1:31" ht="12" customHeight="1">
      <c r="A259" s="158"/>
      <c r="B259" s="158"/>
      <c r="C259" s="158"/>
      <c r="D259" s="158"/>
      <c r="E259" s="158"/>
      <c r="F259" s="158"/>
      <c r="G259" s="158"/>
      <c r="H259" s="158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8"/>
      <c r="Z259" s="158"/>
      <c r="AA259" s="158"/>
      <c r="AB259" s="158"/>
      <c r="AC259" s="158"/>
      <c r="AD259" s="158"/>
      <c r="AE259" s="158"/>
    </row>
    <row r="260" spans="1:31" ht="12" customHeight="1">
      <c r="A260" s="158"/>
      <c r="B260" s="158"/>
      <c r="C260" s="158"/>
      <c r="D260" s="158"/>
      <c r="E260" s="158"/>
      <c r="F260" s="158"/>
      <c r="G260" s="158"/>
      <c r="H260" s="158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8"/>
      <c r="Z260" s="158"/>
      <c r="AA260" s="158"/>
      <c r="AB260" s="158"/>
      <c r="AC260" s="158"/>
      <c r="AD260" s="158"/>
      <c r="AE260" s="158"/>
    </row>
    <row r="261" spans="1:31" ht="12" customHeight="1">
      <c r="A261" s="158"/>
      <c r="B261" s="158"/>
      <c r="C261" s="158"/>
      <c r="D261" s="158"/>
      <c r="E261" s="158"/>
      <c r="F261" s="158"/>
      <c r="G261" s="158"/>
      <c r="H261" s="158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8"/>
      <c r="Z261" s="158"/>
      <c r="AA261" s="158"/>
      <c r="AB261" s="158"/>
      <c r="AC261" s="158"/>
      <c r="AD261" s="158"/>
      <c r="AE261" s="158"/>
    </row>
    <row r="262" spans="1:31" ht="12" customHeight="1">
      <c r="A262" s="158"/>
      <c r="B262" s="158"/>
      <c r="C262" s="158"/>
      <c r="D262" s="158"/>
      <c r="E262" s="158"/>
      <c r="F262" s="158"/>
      <c r="G262" s="158"/>
      <c r="H262" s="158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8"/>
      <c r="Z262" s="158"/>
      <c r="AA262" s="158"/>
      <c r="AB262" s="158"/>
      <c r="AC262" s="158"/>
      <c r="AD262" s="158"/>
      <c r="AE262" s="158"/>
    </row>
    <row r="263" spans="1:31" ht="12" customHeight="1">
      <c r="A263" s="158"/>
      <c r="B263" s="158"/>
      <c r="C263" s="158"/>
      <c r="D263" s="158"/>
      <c r="E263" s="158"/>
      <c r="F263" s="158"/>
      <c r="G263" s="158"/>
      <c r="H263" s="158"/>
      <c r="I263" s="158"/>
      <c r="J263" s="158"/>
      <c r="K263" s="158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  <c r="X263" s="158"/>
      <c r="Y263" s="158"/>
      <c r="Z263" s="158"/>
      <c r="AA263" s="158"/>
      <c r="AB263" s="158"/>
      <c r="AC263" s="158"/>
      <c r="AD263" s="158"/>
      <c r="AE263" s="158"/>
    </row>
    <row r="264" spans="1:31" ht="12" customHeight="1">
      <c r="A264" s="158"/>
      <c r="B264" s="158"/>
      <c r="C264" s="158"/>
      <c r="D264" s="158"/>
      <c r="E264" s="158"/>
      <c r="F264" s="158"/>
      <c r="G264" s="158"/>
      <c r="H264" s="158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8"/>
      <c r="Z264" s="158"/>
      <c r="AA264" s="158"/>
      <c r="AB264" s="158"/>
      <c r="AC264" s="158"/>
      <c r="AD264" s="158"/>
      <c r="AE264" s="158"/>
    </row>
    <row r="265" spans="1:31" ht="12" customHeight="1">
      <c r="A265" s="158"/>
      <c r="B265" s="158"/>
      <c r="C265" s="158"/>
      <c r="D265" s="158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  <c r="Z265" s="158"/>
      <c r="AA265" s="158"/>
      <c r="AB265" s="158"/>
      <c r="AC265" s="158"/>
      <c r="AD265" s="158"/>
      <c r="AE265" s="158"/>
    </row>
    <row r="266" spans="1:31" ht="12" customHeight="1">
      <c r="A266" s="158"/>
      <c r="B266" s="158"/>
      <c r="C266" s="158"/>
      <c r="D266" s="158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  <c r="Z266" s="158"/>
      <c r="AA266" s="158"/>
      <c r="AB266" s="158"/>
      <c r="AC266" s="158"/>
      <c r="AD266" s="158"/>
      <c r="AE266" s="158"/>
    </row>
    <row r="267" spans="1:31" ht="12" customHeight="1">
      <c r="A267" s="158"/>
      <c r="B267" s="158"/>
      <c r="C267" s="158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  <c r="Z267" s="158"/>
      <c r="AA267" s="158"/>
      <c r="AB267" s="158"/>
      <c r="AC267" s="158"/>
      <c r="AD267" s="158"/>
      <c r="AE267" s="158"/>
    </row>
    <row r="268" spans="1:31" ht="12" customHeight="1">
      <c r="A268" s="158"/>
      <c r="B268" s="158"/>
      <c r="C268" s="158"/>
      <c r="D268" s="158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  <c r="V268" s="158"/>
      <c r="W268" s="158"/>
      <c r="X268" s="158"/>
      <c r="Y268" s="158"/>
      <c r="Z268" s="158"/>
      <c r="AA268" s="158"/>
      <c r="AB268" s="158"/>
      <c r="AC268" s="158"/>
      <c r="AD268" s="158"/>
      <c r="AE268" s="158"/>
    </row>
    <row r="269" spans="1:31" ht="12" customHeight="1">
      <c r="A269" s="158"/>
      <c r="B269" s="158"/>
      <c r="C269" s="158"/>
      <c r="D269" s="158"/>
      <c r="E269" s="158"/>
      <c r="F269" s="158"/>
      <c r="G269" s="158"/>
      <c r="H269" s="158"/>
      <c r="I269" s="158"/>
      <c r="J269" s="158"/>
      <c r="K269" s="158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  <c r="X269" s="158"/>
      <c r="Y269" s="158"/>
      <c r="Z269" s="158"/>
      <c r="AA269" s="158"/>
      <c r="AB269" s="158"/>
      <c r="AC269" s="158"/>
      <c r="AD269" s="158"/>
      <c r="AE269" s="158"/>
    </row>
    <row r="270" spans="1:31" ht="12" customHeight="1">
      <c r="A270" s="158"/>
      <c r="B270" s="158"/>
      <c r="C270" s="158"/>
      <c r="D270" s="158"/>
      <c r="E270" s="158"/>
      <c r="F270" s="158"/>
      <c r="G270" s="158"/>
      <c r="H270" s="158"/>
      <c r="I270" s="158"/>
      <c r="J270" s="158"/>
      <c r="K270" s="158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  <c r="X270" s="158"/>
      <c r="Y270" s="158"/>
      <c r="Z270" s="158"/>
      <c r="AA270" s="158"/>
      <c r="AB270" s="158"/>
      <c r="AC270" s="158"/>
      <c r="AD270" s="158"/>
      <c r="AE270" s="158"/>
    </row>
    <row r="271" spans="1:31" ht="12" customHeight="1">
      <c r="A271" s="158"/>
      <c r="B271" s="158"/>
      <c r="C271" s="158"/>
      <c r="D271" s="158"/>
      <c r="E271" s="158"/>
      <c r="F271" s="158"/>
      <c r="G271" s="158"/>
      <c r="H271" s="158"/>
      <c r="I271" s="158"/>
      <c r="J271" s="158"/>
      <c r="K271" s="158"/>
      <c r="L271" s="158"/>
      <c r="M271" s="158"/>
      <c r="N271" s="158"/>
      <c r="O271" s="158"/>
      <c r="P271" s="158"/>
      <c r="Q271" s="158"/>
      <c r="R271" s="158"/>
      <c r="S271" s="158"/>
      <c r="T271" s="158"/>
      <c r="U271" s="158"/>
      <c r="V271" s="158"/>
      <c r="W271" s="158"/>
      <c r="X271" s="158"/>
      <c r="Y271" s="158"/>
      <c r="Z271" s="158"/>
      <c r="AA271" s="158"/>
      <c r="AB271" s="158"/>
      <c r="AC271" s="158"/>
      <c r="AD271" s="158"/>
      <c r="AE271" s="158"/>
    </row>
    <row r="272" spans="1:31" ht="12" customHeight="1">
      <c r="A272" s="158"/>
      <c r="B272" s="158"/>
      <c r="C272" s="158"/>
      <c r="D272" s="158"/>
      <c r="E272" s="158"/>
      <c r="F272" s="158"/>
      <c r="G272" s="158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8"/>
      <c r="Z272" s="158"/>
      <c r="AA272" s="158"/>
      <c r="AB272" s="158"/>
      <c r="AC272" s="158"/>
      <c r="AD272" s="158"/>
      <c r="AE272" s="158"/>
    </row>
    <row r="273" spans="1:31" ht="12" customHeight="1">
      <c r="A273" s="158"/>
      <c r="B273" s="158"/>
      <c r="C273" s="158"/>
      <c r="D273" s="158"/>
      <c r="E273" s="158"/>
      <c r="F273" s="158"/>
      <c r="G273" s="158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  <c r="Z273" s="158"/>
      <c r="AA273" s="158"/>
      <c r="AB273" s="158"/>
      <c r="AC273" s="158"/>
      <c r="AD273" s="158"/>
      <c r="AE273" s="158"/>
    </row>
    <row r="274" spans="1:31" ht="12" customHeight="1">
      <c r="A274" s="158"/>
      <c r="B274" s="158"/>
      <c r="C274" s="158"/>
      <c r="D274" s="158"/>
      <c r="E274" s="158"/>
      <c r="F274" s="158"/>
      <c r="G274" s="158"/>
      <c r="H274" s="158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8"/>
      <c r="Z274" s="158"/>
      <c r="AA274" s="158"/>
      <c r="AB274" s="158"/>
      <c r="AC274" s="158"/>
      <c r="AD274" s="158"/>
      <c r="AE274" s="158"/>
    </row>
    <row r="275" spans="1:31" ht="12" customHeight="1">
      <c r="A275" s="158"/>
      <c r="B275" s="158"/>
      <c r="C275" s="158"/>
      <c r="D275" s="158"/>
      <c r="E275" s="158"/>
      <c r="F275" s="158"/>
      <c r="G275" s="158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  <c r="X275" s="158"/>
      <c r="Y275" s="158"/>
      <c r="Z275" s="158"/>
      <c r="AA275" s="158"/>
      <c r="AB275" s="158"/>
      <c r="AC275" s="158"/>
      <c r="AD275" s="158"/>
      <c r="AE275" s="158"/>
    </row>
    <row r="276" spans="1:31" ht="12" customHeight="1">
      <c r="A276" s="158"/>
      <c r="B276" s="158"/>
      <c r="C276" s="158"/>
      <c r="D276" s="158"/>
      <c r="E276" s="158"/>
      <c r="F276" s="158"/>
      <c r="G276" s="158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  <c r="X276" s="158"/>
      <c r="Y276" s="158"/>
      <c r="Z276" s="158"/>
      <c r="AA276" s="158"/>
      <c r="AB276" s="158"/>
      <c r="AC276" s="158"/>
      <c r="AD276" s="158"/>
      <c r="AE276" s="158"/>
    </row>
    <row r="277" spans="1:31" ht="12" customHeight="1">
      <c r="A277" s="158"/>
      <c r="B277" s="158"/>
      <c r="C277" s="158"/>
      <c r="D277" s="158"/>
      <c r="E277" s="158"/>
      <c r="F277" s="158"/>
      <c r="G277" s="158"/>
      <c r="H277" s="158"/>
      <c r="I277" s="158"/>
      <c r="J277" s="158"/>
      <c r="K277" s="158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  <c r="V277" s="158"/>
      <c r="W277" s="158"/>
      <c r="X277" s="158"/>
      <c r="Y277" s="158"/>
      <c r="Z277" s="158"/>
      <c r="AA277" s="158"/>
      <c r="AB277" s="158"/>
      <c r="AC277" s="158"/>
      <c r="AD277" s="158"/>
      <c r="AE277" s="158"/>
    </row>
    <row r="278" spans="1:31" ht="12" customHeight="1">
      <c r="A278" s="158"/>
      <c r="B278" s="158"/>
      <c r="C278" s="158"/>
      <c r="D278" s="158"/>
      <c r="E278" s="158"/>
      <c r="F278" s="158"/>
      <c r="G278" s="158"/>
      <c r="H278" s="158"/>
      <c r="I278" s="158"/>
      <c r="J278" s="158"/>
      <c r="K278" s="158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  <c r="X278" s="158"/>
      <c r="Y278" s="158"/>
      <c r="Z278" s="158"/>
      <c r="AA278" s="158"/>
      <c r="AB278" s="158"/>
      <c r="AC278" s="158"/>
      <c r="AD278" s="158"/>
      <c r="AE278" s="158"/>
    </row>
    <row r="279" spans="1:31" ht="12" customHeight="1">
      <c r="A279" s="158"/>
      <c r="B279" s="158"/>
      <c r="C279" s="158"/>
      <c r="D279" s="158"/>
      <c r="E279" s="158"/>
      <c r="F279" s="158"/>
      <c r="G279" s="158"/>
      <c r="H279" s="158"/>
      <c r="I279" s="158"/>
      <c r="J279" s="158"/>
      <c r="K279" s="158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  <c r="X279" s="158"/>
      <c r="Y279" s="158"/>
      <c r="Z279" s="158"/>
      <c r="AA279" s="158"/>
      <c r="AB279" s="158"/>
      <c r="AC279" s="158"/>
      <c r="AD279" s="158"/>
      <c r="AE279" s="158"/>
    </row>
    <row r="280" spans="1:31" ht="12" customHeight="1">
      <c r="A280" s="158"/>
      <c r="B280" s="158"/>
      <c r="C280" s="158"/>
      <c r="D280" s="158"/>
      <c r="E280" s="158"/>
      <c r="F280" s="158"/>
      <c r="G280" s="158"/>
      <c r="H280" s="158"/>
      <c r="I280" s="158"/>
      <c r="J280" s="158"/>
      <c r="K280" s="158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58"/>
      <c r="Z280" s="158"/>
      <c r="AA280" s="158"/>
      <c r="AB280" s="158"/>
      <c r="AC280" s="158"/>
      <c r="AD280" s="158"/>
      <c r="AE280" s="158"/>
    </row>
    <row r="281" spans="1:31" ht="12" customHeight="1">
      <c r="A281" s="158"/>
      <c r="B281" s="158"/>
      <c r="C281" s="158"/>
      <c r="D281" s="158"/>
      <c r="E281" s="158"/>
      <c r="F281" s="158"/>
      <c r="G281" s="158"/>
      <c r="H281" s="158"/>
      <c r="I281" s="158"/>
      <c r="J281" s="158"/>
      <c r="K281" s="158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  <c r="V281" s="158"/>
      <c r="W281" s="158"/>
      <c r="X281" s="158"/>
      <c r="Y281" s="158"/>
      <c r="Z281" s="158"/>
      <c r="AA281" s="158"/>
      <c r="AB281" s="158"/>
      <c r="AC281" s="158"/>
      <c r="AD281" s="158"/>
      <c r="AE281" s="158"/>
    </row>
    <row r="282" spans="1:31" ht="12" customHeight="1">
      <c r="A282" s="158"/>
      <c r="B282" s="158"/>
      <c r="C282" s="158"/>
      <c r="D282" s="158"/>
      <c r="E282" s="158"/>
      <c r="F282" s="158"/>
      <c r="G282" s="158"/>
      <c r="H282" s="158"/>
      <c r="I282" s="158"/>
      <c r="J282" s="158"/>
      <c r="K282" s="158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V282" s="158"/>
      <c r="W282" s="158"/>
      <c r="X282" s="158"/>
      <c r="Y282" s="158"/>
      <c r="Z282" s="158"/>
      <c r="AA282" s="158"/>
      <c r="AB282" s="158"/>
      <c r="AC282" s="158"/>
      <c r="AD282" s="158"/>
      <c r="AE282" s="158"/>
    </row>
    <row r="283" spans="1:31" ht="12" customHeight="1">
      <c r="A283" s="158"/>
      <c r="B283" s="158"/>
      <c r="C283" s="158"/>
      <c r="D283" s="158"/>
      <c r="E283" s="158"/>
      <c r="F283" s="158"/>
      <c r="G283" s="158"/>
      <c r="H283" s="158"/>
      <c r="I283" s="158"/>
      <c r="J283" s="158"/>
      <c r="K283" s="158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  <c r="V283" s="158"/>
      <c r="W283" s="158"/>
      <c r="X283" s="158"/>
      <c r="Y283" s="158"/>
      <c r="Z283" s="158"/>
      <c r="AA283" s="158"/>
      <c r="AB283" s="158"/>
      <c r="AC283" s="158"/>
      <c r="AD283" s="158"/>
      <c r="AE283" s="158"/>
    </row>
    <row r="284" spans="1:31" ht="12" customHeight="1">
      <c r="A284" s="158"/>
      <c r="B284" s="158"/>
      <c r="C284" s="158"/>
      <c r="D284" s="158"/>
      <c r="E284" s="158"/>
      <c r="F284" s="158"/>
      <c r="G284" s="158"/>
      <c r="H284" s="158"/>
      <c r="I284" s="158"/>
      <c r="J284" s="158"/>
      <c r="K284" s="158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  <c r="V284" s="158"/>
      <c r="W284" s="158"/>
      <c r="X284" s="158"/>
      <c r="Y284" s="158"/>
      <c r="Z284" s="158"/>
      <c r="AA284" s="158"/>
      <c r="AB284" s="158"/>
      <c r="AC284" s="158"/>
      <c r="AD284" s="158"/>
      <c r="AE284" s="158"/>
    </row>
    <row r="285" spans="1:31" ht="12" customHeight="1">
      <c r="A285" s="158"/>
      <c r="B285" s="158"/>
      <c r="C285" s="158"/>
      <c r="D285" s="158"/>
      <c r="E285" s="158"/>
      <c r="F285" s="158"/>
      <c r="G285" s="158"/>
      <c r="H285" s="158"/>
      <c r="I285" s="158"/>
      <c r="J285" s="158"/>
      <c r="K285" s="158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  <c r="V285" s="158"/>
      <c r="W285" s="158"/>
      <c r="X285" s="158"/>
      <c r="Y285" s="158"/>
      <c r="Z285" s="158"/>
      <c r="AA285" s="158"/>
      <c r="AB285" s="158"/>
      <c r="AC285" s="158"/>
      <c r="AD285" s="158"/>
      <c r="AE285" s="158"/>
    </row>
    <row r="286" spans="1:31" ht="12" customHeight="1">
      <c r="A286" s="158"/>
      <c r="B286" s="158"/>
      <c r="C286" s="158"/>
      <c r="D286" s="158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  <c r="V286" s="158"/>
      <c r="W286" s="158"/>
      <c r="X286" s="158"/>
      <c r="Y286" s="158"/>
      <c r="Z286" s="158"/>
      <c r="AA286" s="158"/>
      <c r="AB286" s="158"/>
      <c r="AC286" s="158"/>
      <c r="AD286" s="158"/>
      <c r="AE286" s="158"/>
    </row>
    <row r="287" spans="1:31" ht="12" customHeight="1">
      <c r="A287" s="158"/>
      <c r="B287" s="158"/>
      <c r="C287" s="158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  <c r="V287" s="158"/>
      <c r="W287" s="158"/>
      <c r="X287" s="158"/>
      <c r="Y287" s="158"/>
      <c r="Z287" s="158"/>
      <c r="AA287" s="158"/>
      <c r="AB287" s="158"/>
      <c r="AC287" s="158"/>
      <c r="AD287" s="158"/>
      <c r="AE287" s="158"/>
    </row>
    <row r="288" spans="1:31" ht="12" customHeight="1">
      <c r="A288" s="158"/>
      <c r="B288" s="158"/>
      <c r="C288" s="158"/>
      <c r="D288" s="158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  <c r="O288" s="158"/>
      <c r="P288" s="158"/>
      <c r="Q288" s="158"/>
      <c r="R288" s="158"/>
      <c r="S288" s="158"/>
      <c r="T288" s="158"/>
      <c r="U288" s="158"/>
      <c r="V288" s="158"/>
      <c r="W288" s="158"/>
      <c r="X288" s="158"/>
      <c r="Y288" s="158"/>
      <c r="Z288" s="158"/>
      <c r="AA288" s="158"/>
      <c r="AB288" s="158"/>
      <c r="AC288" s="158"/>
      <c r="AD288" s="158"/>
      <c r="AE288" s="158"/>
    </row>
    <row r="289" spans="1:31" ht="12" customHeight="1">
      <c r="A289" s="158"/>
      <c r="B289" s="158"/>
      <c r="C289" s="158"/>
      <c r="D289" s="158"/>
      <c r="E289" s="158"/>
      <c r="F289" s="158"/>
      <c r="G289" s="158"/>
      <c r="H289" s="158"/>
      <c r="I289" s="158"/>
      <c r="J289" s="158"/>
      <c r="K289" s="158"/>
      <c r="L289" s="158"/>
      <c r="M289" s="158"/>
      <c r="N289" s="158"/>
      <c r="O289" s="158"/>
      <c r="P289" s="158"/>
      <c r="Q289" s="158"/>
      <c r="R289" s="158"/>
      <c r="S289" s="158"/>
      <c r="T289" s="158"/>
      <c r="U289" s="158"/>
      <c r="V289" s="158"/>
      <c r="W289" s="158"/>
      <c r="X289" s="158"/>
      <c r="Y289" s="158"/>
      <c r="Z289" s="158"/>
      <c r="AA289" s="158"/>
      <c r="AB289" s="158"/>
      <c r="AC289" s="158"/>
      <c r="AD289" s="158"/>
      <c r="AE289" s="158"/>
    </row>
    <row r="290" spans="1:31" ht="12" customHeight="1">
      <c r="A290" s="158"/>
      <c r="B290" s="158"/>
      <c r="C290" s="158"/>
      <c r="D290" s="158"/>
      <c r="E290" s="158"/>
      <c r="F290" s="158"/>
      <c r="G290" s="158"/>
      <c r="H290" s="158"/>
      <c r="I290" s="158"/>
      <c r="J290" s="158"/>
      <c r="K290" s="158"/>
      <c r="L290" s="158"/>
      <c r="M290" s="158"/>
      <c r="N290" s="158"/>
      <c r="O290" s="158"/>
      <c r="P290" s="158"/>
      <c r="Q290" s="158"/>
      <c r="R290" s="158"/>
      <c r="S290" s="158"/>
      <c r="T290" s="158"/>
      <c r="U290" s="158"/>
      <c r="V290" s="158"/>
      <c r="W290" s="158"/>
      <c r="X290" s="158"/>
      <c r="Y290" s="158"/>
      <c r="Z290" s="158"/>
      <c r="AA290" s="158"/>
      <c r="AB290" s="158"/>
      <c r="AC290" s="158"/>
      <c r="AD290" s="158"/>
      <c r="AE290" s="158"/>
    </row>
    <row r="291" spans="1:31" ht="12" customHeight="1">
      <c r="A291" s="158"/>
      <c r="B291" s="158"/>
      <c r="C291" s="158"/>
      <c r="D291" s="158"/>
      <c r="E291" s="158"/>
      <c r="F291" s="158"/>
      <c r="G291" s="158"/>
      <c r="H291" s="158"/>
      <c r="I291" s="158"/>
      <c r="J291" s="158"/>
      <c r="K291" s="158"/>
      <c r="L291" s="158"/>
      <c r="M291" s="158"/>
      <c r="N291" s="158"/>
      <c r="O291" s="158"/>
      <c r="P291" s="158"/>
      <c r="Q291" s="158"/>
      <c r="R291" s="158"/>
      <c r="S291" s="158"/>
      <c r="T291" s="158"/>
      <c r="U291" s="158"/>
      <c r="V291" s="158"/>
      <c r="W291" s="158"/>
      <c r="X291" s="158"/>
      <c r="Y291" s="158"/>
      <c r="Z291" s="158"/>
      <c r="AA291" s="158"/>
      <c r="AB291" s="158"/>
      <c r="AC291" s="158"/>
      <c r="AD291" s="158"/>
      <c r="AE291" s="158"/>
    </row>
    <row r="292" spans="1:31" ht="12" customHeight="1">
      <c r="A292" s="158"/>
      <c r="B292" s="158"/>
      <c r="C292" s="158"/>
      <c r="D292" s="158"/>
      <c r="E292" s="158"/>
      <c r="F292" s="158"/>
      <c r="G292" s="158"/>
      <c r="H292" s="158"/>
      <c r="I292" s="158"/>
      <c r="J292" s="158"/>
      <c r="K292" s="158"/>
      <c r="L292" s="158"/>
      <c r="M292" s="158"/>
      <c r="N292" s="158"/>
      <c r="O292" s="158"/>
      <c r="P292" s="158"/>
      <c r="Q292" s="158"/>
      <c r="R292" s="158"/>
      <c r="S292" s="158"/>
      <c r="T292" s="158"/>
      <c r="U292" s="158"/>
      <c r="V292" s="158"/>
      <c r="W292" s="158"/>
      <c r="X292" s="158"/>
      <c r="Y292" s="158"/>
      <c r="Z292" s="158"/>
      <c r="AA292" s="158"/>
      <c r="AB292" s="158"/>
      <c r="AC292" s="158"/>
      <c r="AD292" s="158"/>
      <c r="AE292" s="158"/>
    </row>
    <row r="293" spans="1:31" ht="12" customHeight="1">
      <c r="A293" s="158"/>
      <c r="B293" s="158"/>
      <c r="C293" s="158"/>
      <c r="D293" s="158"/>
      <c r="E293" s="158"/>
      <c r="F293" s="158"/>
      <c r="G293" s="158"/>
      <c r="H293" s="158"/>
      <c r="I293" s="158"/>
      <c r="J293" s="158"/>
      <c r="K293" s="158"/>
      <c r="L293" s="158"/>
      <c r="M293" s="158"/>
      <c r="N293" s="158"/>
      <c r="O293" s="158"/>
      <c r="P293" s="158"/>
      <c r="Q293" s="158"/>
      <c r="R293" s="158"/>
      <c r="S293" s="158"/>
      <c r="T293" s="158"/>
      <c r="U293" s="158"/>
      <c r="V293" s="158"/>
      <c r="W293" s="158"/>
      <c r="X293" s="158"/>
      <c r="Y293" s="158"/>
      <c r="Z293" s="158"/>
      <c r="AA293" s="158"/>
      <c r="AB293" s="158"/>
      <c r="AC293" s="158"/>
      <c r="AD293" s="158"/>
      <c r="AE293" s="158"/>
    </row>
    <row r="294" spans="1:31" ht="12" customHeight="1">
      <c r="A294" s="158"/>
      <c r="B294" s="158"/>
      <c r="C294" s="158"/>
      <c r="D294" s="158"/>
      <c r="E294" s="158"/>
      <c r="F294" s="158"/>
      <c r="G294" s="158"/>
      <c r="H294" s="158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  <c r="X294" s="158"/>
      <c r="Y294" s="158"/>
      <c r="Z294" s="158"/>
      <c r="AA294" s="158"/>
      <c r="AB294" s="158"/>
      <c r="AC294" s="158"/>
      <c r="AD294" s="158"/>
      <c r="AE294" s="158"/>
    </row>
    <row r="295" spans="1:31" ht="12" customHeight="1">
      <c r="A295" s="158"/>
      <c r="B295" s="158"/>
      <c r="C295" s="158"/>
      <c r="D295" s="158"/>
      <c r="E295" s="158"/>
      <c r="F295" s="158"/>
      <c r="G295" s="158"/>
      <c r="H295" s="158"/>
      <c r="I295" s="158"/>
      <c r="J295" s="158"/>
      <c r="K295" s="158"/>
      <c r="L295" s="158"/>
      <c r="M295" s="158"/>
      <c r="N295" s="158"/>
      <c r="O295" s="158"/>
      <c r="P295" s="158"/>
      <c r="Q295" s="158"/>
      <c r="R295" s="158"/>
      <c r="S295" s="158"/>
      <c r="T295" s="158"/>
      <c r="U295" s="158"/>
      <c r="V295" s="158"/>
      <c r="W295" s="158"/>
      <c r="X295" s="158"/>
      <c r="Y295" s="158"/>
      <c r="Z295" s="158"/>
      <c r="AA295" s="158"/>
      <c r="AB295" s="158"/>
      <c r="AC295" s="158"/>
      <c r="AD295" s="158"/>
      <c r="AE295" s="158"/>
    </row>
    <row r="296" spans="1:31" ht="12" customHeight="1">
      <c r="A296" s="158"/>
      <c r="B296" s="158"/>
      <c r="C296" s="158"/>
      <c r="D296" s="158"/>
      <c r="E296" s="158"/>
      <c r="F296" s="158"/>
      <c r="G296" s="158"/>
      <c r="H296" s="158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  <c r="V296" s="158"/>
      <c r="W296" s="158"/>
      <c r="X296" s="158"/>
      <c r="Y296" s="158"/>
      <c r="Z296" s="158"/>
      <c r="AA296" s="158"/>
      <c r="AB296" s="158"/>
      <c r="AC296" s="158"/>
      <c r="AD296" s="158"/>
      <c r="AE296" s="158"/>
    </row>
    <row r="297" spans="1:31" ht="12" customHeight="1">
      <c r="A297" s="158"/>
      <c r="B297" s="158"/>
      <c r="C297" s="158"/>
      <c r="D297" s="158"/>
      <c r="E297" s="158"/>
      <c r="F297" s="158"/>
      <c r="G297" s="158"/>
      <c r="H297" s="158"/>
      <c r="I297" s="158"/>
      <c r="J297" s="158"/>
      <c r="K297" s="158"/>
      <c r="L297" s="158"/>
      <c r="M297" s="158"/>
      <c r="N297" s="158"/>
      <c r="O297" s="158"/>
      <c r="P297" s="158"/>
      <c r="Q297" s="158"/>
      <c r="R297" s="158"/>
      <c r="S297" s="158"/>
      <c r="T297" s="158"/>
      <c r="U297" s="158"/>
      <c r="V297" s="158"/>
      <c r="W297" s="158"/>
      <c r="X297" s="158"/>
      <c r="Y297" s="158"/>
      <c r="Z297" s="158"/>
      <c r="AA297" s="158"/>
      <c r="AB297" s="158"/>
      <c r="AC297" s="158"/>
      <c r="AD297" s="158"/>
      <c r="AE297" s="158"/>
    </row>
    <row r="298" spans="1:31" ht="12" customHeight="1">
      <c r="A298" s="158"/>
      <c r="B298" s="158"/>
      <c r="C298" s="158"/>
      <c r="D298" s="158"/>
      <c r="E298" s="158"/>
      <c r="F298" s="158"/>
      <c r="G298" s="158"/>
      <c r="H298" s="158"/>
      <c r="I298" s="158"/>
      <c r="J298" s="158"/>
      <c r="K298" s="158"/>
      <c r="L298" s="158"/>
      <c r="M298" s="158"/>
      <c r="N298" s="158"/>
      <c r="O298" s="158"/>
      <c r="P298" s="158"/>
      <c r="Q298" s="158"/>
      <c r="R298" s="158"/>
      <c r="S298" s="158"/>
      <c r="T298" s="158"/>
      <c r="U298" s="158"/>
      <c r="V298" s="158"/>
      <c r="W298" s="158"/>
      <c r="X298" s="158"/>
      <c r="Y298" s="158"/>
      <c r="Z298" s="158"/>
      <c r="AA298" s="158"/>
      <c r="AB298" s="158"/>
      <c r="AC298" s="158"/>
      <c r="AD298" s="158"/>
      <c r="AE298" s="158"/>
    </row>
    <row r="299" spans="1:31" ht="12" customHeight="1">
      <c r="A299" s="158"/>
      <c r="B299" s="158"/>
      <c r="C299" s="158"/>
      <c r="D299" s="158"/>
      <c r="E299" s="158"/>
      <c r="F299" s="158"/>
      <c r="G299" s="158"/>
      <c r="H299" s="158"/>
      <c r="I299" s="158"/>
      <c r="J299" s="158"/>
      <c r="K299" s="158"/>
      <c r="L299" s="158"/>
      <c r="M299" s="158"/>
      <c r="N299" s="158"/>
      <c r="O299" s="158"/>
      <c r="P299" s="158"/>
      <c r="Q299" s="158"/>
      <c r="R299" s="158"/>
      <c r="S299" s="158"/>
      <c r="T299" s="158"/>
      <c r="U299" s="158"/>
      <c r="V299" s="158"/>
      <c r="W299" s="158"/>
      <c r="X299" s="158"/>
      <c r="Y299" s="158"/>
      <c r="Z299" s="158"/>
      <c r="AA299" s="158"/>
      <c r="AB299" s="158"/>
      <c r="AC299" s="158"/>
      <c r="AD299" s="158"/>
      <c r="AE299" s="158"/>
    </row>
    <row r="300" spans="1:31" ht="12" customHeight="1">
      <c r="A300" s="158"/>
      <c r="B300" s="158"/>
      <c r="C300" s="158"/>
      <c r="D300" s="158"/>
      <c r="E300" s="158"/>
      <c r="F300" s="158"/>
      <c r="G300" s="158"/>
      <c r="H300" s="158"/>
      <c r="I300" s="158"/>
      <c r="J300" s="158"/>
      <c r="K300" s="158"/>
      <c r="L300" s="158"/>
      <c r="M300" s="158"/>
      <c r="N300" s="158"/>
      <c r="O300" s="158"/>
      <c r="P300" s="158"/>
      <c r="Q300" s="158"/>
      <c r="R300" s="158"/>
      <c r="S300" s="158"/>
      <c r="T300" s="158"/>
      <c r="U300" s="158"/>
      <c r="V300" s="158"/>
      <c r="W300" s="158"/>
      <c r="X300" s="158"/>
      <c r="Y300" s="158"/>
      <c r="Z300" s="158"/>
      <c r="AA300" s="158"/>
      <c r="AB300" s="158"/>
      <c r="AC300" s="158"/>
      <c r="AD300" s="158"/>
      <c r="AE300" s="158"/>
    </row>
    <row r="301" spans="1:31" ht="12" customHeight="1">
      <c r="A301" s="158"/>
      <c r="B301" s="158"/>
      <c r="C301" s="158"/>
      <c r="D301" s="158"/>
      <c r="E301" s="158"/>
      <c r="F301" s="158"/>
      <c r="G301" s="158"/>
      <c r="H301" s="158"/>
      <c r="I301" s="158"/>
      <c r="J301" s="158"/>
      <c r="K301" s="158"/>
      <c r="L301" s="158"/>
      <c r="M301" s="158"/>
      <c r="N301" s="158"/>
      <c r="O301" s="158"/>
      <c r="P301" s="158"/>
      <c r="Q301" s="158"/>
      <c r="R301" s="158"/>
      <c r="S301" s="158"/>
      <c r="T301" s="158"/>
      <c r="U301" s="158"/>
      <c r="V301" s="158"/>
      <c r="W301" s="158"/>
      <c r="X301" s="158"/>
      <c r="Y301" s="158"/>
      <c r="Z301" s="158"/>
      <c r="AA301" s="158"/>
      <c r="AB301" s="158"/>
      <c r="AC301" s="158"/>
      <c r="AD301" s="158"/>
      <c r="AE301" s="158"/>
    </row>
    <row r="302" spans="1:31" ht="12" customHeight="1">
      <c r="A302" s="158"/>
      <c r="B302" s="158"/>
      <c r="C302" s="158"/>
      <c r="D302" s="158"/>
      <c r="E302" s="158"/>
      <c r="F302" s="158"/>
      <c r="G302" s="158"/>
      <c r="H302" s="158"/>
      <c r="I302" s="158"/>
      <c r="J302" s="158"/>
      <c r="K302" s="158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  <c r="V302" s="158"/>
      <c r="W302" s="158"/>
      <c r="X302" s="158"/>
      <c r="Y302" s="158"/>
      <c r="Z302" s="158"/>
      <c r="AA302" s="158"/>
      <c r="AB302" s="158"/>
      <c r="AC302" s="158"/>
      <c r="AD302" s="158"/>
      <c r="AE302" s="158"/>
    </row>
    <row r="303" spans="1:31" ht="12" customHeight="1">
      <c r="A303" s="158"/>
      <c r="B303" s="158"/>
      <c r="C303" s="158"/>
      <c r="D303" s="158"/>
      <c r="E303" s="158"/>
      <c r="F303" s="158"/>
      <c r="G303" s="158"/>
      <c r="H303" s="158"/>
      <c r="I303" s="158"/>
      <c r="J303" s="158"/>
      <c r="K303" s="158"/>
      <c r="L303" s="158"/>
      <c r="M303" s="158"/>
      <c r="N303" s="158"/>
      <c r="O303" s="158"/>
      <c r="P303" s="158"/>
      <c r="Q303" s="158"/>
      <c r="R303" s="158"/>
      <c r="S303" s="158"/>
      <c r="T303" s="158"/>
      <c r="U303" s="158"/>
      <c r="V303" s="158"/>
      <c r="W303" s="158"/>
      <c r="X303" s="158"/>
      <c r="Y303" s="158"/>
      <c r="Z303" s="158"/>
      <c r="AA303" s="158"/>
      <c r="AB303" s="158"/>
      <c r="AC303" s="158"/>
      <c r="AD303" s="158"/>
      <c r="AE303" s="158"/>
    </row>
    <row r="304" spans="1:31" ht="12" customHeight="1">
      <c r="A304" s="158"/>
      <c r="B304" s="158"/>
      <c r="C304" s="158"/>
      <c r="D304" s="158"/>
      <c r="E304" s="158"/>
      <c r="F304" s="158"/>
      <c r="G304" s="158"/>
      <c r="H304" s="158"/>
      <c r="I304" s="158"/>
      <c r="J304" s="158"/>
      <c r="K304" s="158"/>
      <c r="L304" s="158"/>
      <c r="M304" s="158"/>
      <c r="N304" s="158"/>
      <c r="O304" s="158"/>
      <c r="P304" s="158"/>
      <c r="Q304" s="158"/>
      <c r="R304" s="158"/>
      <c r="S304" s="158"/>
      <c r="T304" s="158"/>
      <c r="U304" s="158"/>
      <c r="V304" s="158"/>
      <c r="W304" s="158"/>
      <c r="X304" s="158"/>
      <c r="Y304" s="158"/>
      <c r="Z304" s="158"/>
      <c r="AA304" s="158"/>
      <c r="AB304" s="158"/>
      <c r="AC304" s="158"/>
      <c r="AD304" s="158"/>
      <c r="AE304" s="158"/>
    </row>
    <row r="305" spans="1:31" ht="12" customHeight="1">
      <c r="A305" s="158"/>
      <c r="B305" s="158"/>
      <c r="C305" s="158"/>
      <c r="D305" s="158"/>
      <c r="E305" s="158"/>
      <c r="F305" s="158"/>
      <c r="G305" s="158"/>
      <c r="H305" s="158"/>
      <c r="I305" s="158"/>
      <c r="J305" s="158"/>
      <c r="K305" s="158"/>
      <c r="L305" s="158"/>
      <c r="M305" s="158"/>
      <c r="N305" s="158"/>
      <c r="O305" s="158"/>
      <c r="P305" s="158"/>
      <c r="Q305" s="158"/>
      <c r="R305" s="158"/>
      <c r="S305" s="158"/>
      <c r="T305" s="158"/>
      <c r="U305" s="158"/>
      <c r="V305" s="158"/>
      <c r="W305" s="158"/>
      <c r="X305" s="158"/>
      <c r="Y305" s="158"/>
      <c r="Z305" s="158"/>
      <c r="AA305" s="158"/>
      <c r="AB305" s="158"/>
      <c r="AC305" s="158"/>
      <c r="AD305" s="158"/>
      <c r="AE305" s="158"/>
    </row>
    <row r="306" spans="1:31" ht="12" customHeight="1">
      <c r="A306" s="158"/>
      <c r="B306" s="158"/>
      <c r="C306" s="158"/>
      <c r="D306" s="158"/>
      <c r="E306" s="158"/>
      <c r="F306" s="158"/>
      <c r="G306" s="158"/>
      <c r="H306" s="158"/>
      <c r="I306" s="158"/>
      <c r="J306" s="158"/>
      <c r="K306" s="158"/>
      <c r="L306" s="158"/>
      <c r="M306" s="158"/>
      <c r="N306" s="158"/>
      <c r="O306" s="158"/>
      <c r="P306" s="158"/>
      <c r="Q306" s="158"/>
      <c r="R306" s="158"/>
      <c r="S306" s="158"/>
      <c r="T306" s="158"/>
      <c r="U306" s="158"/>
      <c r="V306" s="158"/>
      <c r="W306" s="158"/>
      <c r="X306" s="158"/>
      <c r="Y306" s="158"/>
      <c r="Z306" s="158"/>
      <c r="AA306" s="158"/>
      <c r="AB306" s="158"/>
      <c r="AC306" s="158"/>
      <c r="AD306" s="158"/>
      <c r="AE306" s="158"/>
    </row>
    <row r="307" spans="1:31" ht="12" customHeight="1">
      <c r="A307" s="158"/>
      <c r="B307" s="158"/>
      <c r="C307" s="158"/>
      <c r="D307" s="158"/>
      <c r="E307" s="158"/>
      <c r="F307" s="158"/>
      <c r="G307" s="158"/>
      <c r="H307" s="158"/>
      <c r="I307" s="158"/>
      <c r="J307" s="158"/>
      <c r="K307" s="158"/>
      <c r="L307" s="158"/>
      <c r="M307" s="158"/>
      <c r="N307" s="158"/>
      <c r="O307" s="158"/>
      <c r="P307" s="158"/>
      <c r="Q307" s="158"/>
      <c r="R307" s="158"/>
      <c r="S307" s="158"/>
      <c r="T307" s="158"/>
      <c r="U307" s="158"/>
      <c r="V307" s="158"/>
      <c r="W307" s="158"/>
      <c r="X307" s="158"/>
      <c r="Y307" s="158"/>
      <c r="Z307" s="158"/>
      <c r="AA307" s="158"/>
      <c r="AB307" s="158"/>
      <c r="AC307" s="158"/>
      <c r="AD307" s="158"/>
      <c r="AE307" s="158"/>
    </row>
    <row r="308" spans="1:31" ht="12" customHeight="1">
      <c r="A308" s="158"/>
      <c r="B308" s="158"/>
      <c r="C308" s="158"/>
      <c r="D308" s="158"/>
      <c r="E308" s="158"/>
      <c r="F308" s="158"/>
      <c r="G308" s="158"/>
      <c r="H308" s="158"/>
      <c r="I308" s="158"/>
      <c r="J308" s="158"/>
      <c r="K308" s="158"/>
      <c r="L308" s="158"/>
      <c r="M308" s="158"/>
      <c r="N308" s="158"/>
      <c r="O308" s="158"/>
      <c r="P308" s="158"/>
      <c r="Q308" s="158"/>
      <c r="R308" s="158"/>
      <c r="S308" s="158"/>
      <c r="T308" s="158"/>
      <c r="U308" s="158"/>
      <c r="V308" s="158"/>
      <c r="W308" s="158"/>
      <c r="X308" s="158"/>
      <c r="Y308" s="158"/>
      <c r="Z308" s="158"/>
      <c r="AA308" s="158"/>
      <c r="AB308" s="158"/>
      <c r="AC308" s="158"/>
      <c r="AD308" s="158"/>
      <c r="AE308" s="158"/>
    </row>
    <row r="309" spans="1:31" ht="12" customHeight="1">
      <c r="A309" s="158"/>
      <c r="B309" s="158"/>
      <c r="C309" s="158"/>
      <c r="D309" s="158"/>
      <c r="E309" s="158"/>
      <c r="F309" s="158"/>
      <c r="G309" s="158"/>
      <c r="H309" s="158"/>
      <c r="I309" s="158"/>
      <c r="J309" s="158"/>
      <c r="K309" s="158"/>
      <c r="L309" s="158"/>
      <c r="M309" s="158"/>
      <c r="N309" s="158"/>
      <c r="O309" s="158"/>
      <c r="P309" s="158"/>
      <c r="Q309" s="158"/>
      <c r="R309" s="158"/>
      <c r="S309" s="158"/>
      <c r="T309" s="158"/>
      <c r="U309" s="158"/>
      <c r="V309" s="158"/>
      <c r="W309" s="158"/>
      <c r="X309" s="158"/>
      <c r="Y309" s="158"/>
      <c r="Z309" s="158"/>
      <c r="AA309" s="158"/>
      <c r="AB309" s="158"/>
      <c r="AC309" s="158"/>
      <c r="AD309" s="158"/>
      <c r="AE309" s="158"/>
    </row>
    <row r="310" spans="1:31" ht="12" customHeight="1">
      <c r="A310" s="158"/>
      <c r="B310" s="158"/>
      <c r="C310" s="158"/>
      <c r="D310" s="158"/>
      <c r="E310" s="158"/>
      <c r="F310" s="158"/>
      <c r="G310" s="158"/>
      <c r="H310" s="158"/>
      <c r="I310" s="158"/>
      <c r="J310" s="158"/>
      <c r="K310" s="158"/>
      <c r="L310" s="158"/>
      <c r="M310" s="158"/>
      <c r="N310" s="158"/>
      <c r="O310" s="158"/>
      <c r="P310" s="158"/>
      <c r="Q310" s="158"/>
      <c r="R310" s="158"/>
      <c r="S310" s="158"/>
      <c r="T310" s="158"/>
      <c r="U310" s="158"/>
      <c r="V310" s="158"/>
      <c r="W310" s="158"/>
      <c r="X310" s="158"/>
      <c r="Y310" s="158"/>
      <c r="Z310" s="158"/>
      <c r="AA310" s="158"/>
      <c r="AB310" s="158"/>
      <c r="AC310" s="158"/>
      <c r="AD310" s="158"/>
      <c r="AE310" s="158"/>
    </row>
    <row r="311" spans="1:31" ht="12" customHeight="1">
      <c r="A311" s="158"/>
      <c r="B311" s="158"/>
      <c r="C311" s="158"/>
      <c r="D311" s="158"/>
      <c r="E311" s="158"/>
      <c r="F311" s="158"/>
      <c r="G311" s="158"/>
      <c r="H311" s="158"/>
      <c r="I311" s="158"/>
      <c r="J311" s="158"/>
      <c r="K311" s="158"/>
      <c r="L311" s="158"/>
      <c r="M311" s="158"/>
      <c r="N311" s="158"/>
      <c r="O311" s="158"/>
      <c r="P311" s="158"/>
      <c r="Q311" s="158"/>
      <c r="R311" s="158"/>
      <c r="S311" s="158"/>
      <c r="T311" s="158"/>
      <c r="U311" s="158"/>
      <c r="V311" s="158"/>
      <c r="W311" s="158"/>
      <c r="X311" s="158"/>
      <c r="Y311" s="158"/>
      <c r="Z311" s="158"/>
      <c r="AA311" s="158"/>
      <c r="AB311" s="158"/>
      <c r="AC311" s="158"/>
      <c r="AD311" s="158"/>
      <c r="AE311" s="158"/>
    </row>
    <row r="312" spans="1:31" ht="12" customHeight="1">
      <c r="A312" s="158"/>
      <c r="B312" s="158"/>
      <c r="C312" s="158"/>
      <c r="D312" s="158"/>
      <c r="E312" s="158"/>
      <c r="F312" s="158"/>
      <c r="G312" s="158"/>
      <c r="H312" s="158"/>
      <c r="I312" s="158"/>
      <c r="J312" s="158"/>
      <c r="K312" s="158"/>
      <c r="L312" s="158"/>
      <c r="M312" s="158"/>
      <c r="N312" s="158"/>
      <c r="O312" s="158"/>
      <c r="P312" s="158"/>
      <c r="Q312" s="158"/>
      <c r="R312" s="158"/>
      <c r="S312" s="158"/>
      <c r="T312" s="158"/>
      <c r="U312" s="158"/>
      <c r="V312" s="158"/>
      <c r="W312" s="158"/>
      <c r="X312" s="158"/>
      <c r="Y312" s="158"/>
      <c r="Z312" s="158"/>
      <c r="AA312" s="158"/>
      <c r="AB312" s="158"/>
      <c r="AC312" s="158"/>
      <c r="AD312" s="158"/>
      <c r="AE312" s="158"/>
    </row>
    <row r="313" spans="1:31" ht="12" customHeight="1">
      <c r="A313" s="158"/>
      <c r="B313" s="158"/>
      <c r="C313" s="158"/>
      <c r="D313" s="158"/>
      <c r="E313" s="158"/>
      <c r="F313" s="158"/>
      <c r="G313" s="158"/>
      <c r="H313" s="158"/>
      <c r="I313" s="158"/>
      <c r="J313" s="158"/>
      <c r="K313" s="158"/>
      <c r="L313" s="158"/>
      <c r="M313" s="158"/>
      <c r="N313" s="158"/>
      <c r="O313" s="158"/>
      <c r="P313" s="158"/>
      <c r="Q313" s="158"/>
      <c r="R313" s="158"/>
      <c r="S313" s="158"/>
      <c r="T313" s="158"/>
      <c r="U313" s="158"/>
      <c r="V313" s="158"/>
      <c r="W313" s="158"/>
      <c r="X313" s="158"/>
      <c r="Y313" s="158"/>
      <c r="Z313" s="158"/>
      <c r="AA313" s="158"/>
      <c r="AB313" s="158"/>
      <c r="AC313" s="158"/>
      <c r="AD313" s="158"/>
      <c r="AE313" s="158"/>
    </row>
    <row r="314" spans="1:31" ht="12" customHeight="1">
      <c r="A314" s="158"/>
      <c r="B314" s="158"/>
      <c r="C314" s="158"/>
      <c r="D314" s="158"/>
      <c r="E314" s="158"/>
      <c r="F314" s="158"/>
      <c r="G314" s="158"/>
      <c r="H314" s="158"/>
      <c r="I314" s="158"/>
      <c r="J314" s="158"/>
      <c r="K314" s="158"/>
      <c r="L314" s="158"/>
      <c r="M314" s="158"/>
      <c r="N314" s="158"/>
      <c r="O314" s="158"/>
      <c r="P314" s="158"/>
      <c r="Q314" s="158"/>
      <c r="R314" s="158"/>
      <c r="S314" s="158"/>
      <c r="T314" s="158"/>
      <c r="U314" s="158"/>
      <c r="V314" s="158"/>
      <c r="W314" s="158"/>
      <c r="X314" s="158"/>
      <c r="Y314" s="158"/>
      <c r="Z314" s="158"/>
      <c r="AA314" s="158"/>
      <c r="AB314" s="158"/>
      <c r="AC314" s="158"/>
      <c r="AD314" s="158"/>
      <c r="AE314" s="158"/>
    </row>
    <row r="315" spans="1:31" ht="12" customHeight="1">
      <c r="A315" s="158"/>
      <c r="B315" s="158"/>
      <c r="C315" s="158"/>
      <c r="D315" s="158"/>
      <c r="E315" s="158"/>
      <c r="F315" s="158"/>
      <c r="G315" s="158"/>
      <c r="H315" s="158"/>
      <c r="I315" s="158"/>
      <c r="J315" s="158"/>
      <c r="K315" s="158"/>
      <c r="L315" s="158"/>
      <c r="M315" s="158"/>
      <c r="N315" s="158"/>
      <c r="O315" s="158"/>
      <c r="P315" s="158"/>
      <c r="Q315" s="158"/>
      <c r="R315" s="158"/>
      <c r="S315" s="158"/>
      <c r="T315" s="158"/>
      <c r="U315" s="158"/>
      <c r="V315" s="158"/>
      <c r="W315" s="158"/>
      <c r="X315" s="158"/>
      <c r="Y315" s="158"/>
      <c r="Z315" s="158"/>
      <c r="AA315" s="158"/>
      <c r="AB315" s="158"/>
      <c r="AC315" s="158"/>
      <c r="AD315" s="158"/>
      <c r="AE315" s="158"/>
    </row>
    <row r="316" spans="1:31" ht="12" customHeight="1">
      <c r="A316" s="158"/>
      <c r="B316" s="158"/>
      <c r="C316" s="158"/>
      <c r="D316" s="158"/>
      <c r="E316" s="158"/>
      <c r="F316" s="158"/>
      <c r="G316" s="158"/>
      <c r="H316" s="158"/>
      <c r="I316" s="158"/>
      <c r="J316" s="158"/>
      <c r="K316" s="158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  <c r="V316" s="158"/>
      <c r="W316" s="158"/>
      <c r="X316" s="158"/>
      <c r="Y316" s="158"/>
      <c r="Z316" s="158"/>
      <c r="AA316" s="158"/>
      <c r="AB316" s="158"/>
      <c r="AC316" s="158"/>
      <c r="AD316" s="158"/>
      <c r="AE316" s="158"/>
    </row>
    <row r="317" spans="1:31" ht="12" customHeight="1">
      <c r="A317" s="158"/>
      <c r="B317" s="158"/>
      <c r="C317" s="158"/>
      <c r="D317" s="158"/>
      <c r="E317" s="158"/>
      <c r="F317" s="158"/>
      <c r="G317" s="158"/>
      <c r="H317" s="158"/>
      <c r="I317" s="158"/>
      <c r="J317" s="158"/>
      <c r="K317" s="158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  <c r="X317" s="158"/>
      <c r="Y317" s="158"/>
      <c r="Z317" s="158"/>
      <c r="AA317" s="158"/>
      <c r="AB317" s="158"/>
      <c r="AC317" s="158"/>
      <c r="AD317" s="158"/>
      <c r="AE317" s="158"/>
    </row>
    <row r="318" spans="1:31" ht="12" customHeight="1">
      <c r="A318" s="158"/>
      <c r="B318" s="158"/>
      <c r="C318" s="158"/>
      <c r="D318" s="158"/>
      <c r="E318" s="158"/>
      <c r="F318" s="158"/>
      <c r="G318" s="158"/>
      <c r="H318" s="158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  <c r="X318" s="158"/>
      <c r="Y318" s="158"/>
      <c r="Z318" s="158"/>
      <c r="AA318" s="158"/>
      <c r="AB318" s="158"/>
      <c r="AC318" s="158"/>
      <c r="AD318" s="158"/>
      <c r="AE318" s="158"/>
    </row>
    <row r="319" spans="1:31" ht="12" customHeight="1">
      <c r="A319" s="158"/>
      <c r="B319" s="158"/>
      <c r="C319" s="158"/>
      <c r="D319" s="158"/>
      <c r="E319" s="158"/>
      <c r="F319" s="158"/>
      <c r="G319" s="158"/>
      <c r="H319" s="158"/>
      <c r="I319" s="158"/>
      <c r="J319" s="158"/>
      <c r="K319" s="158"/>
      <c r="L319" s="158"/>
      <c r="M319" s="158"/>
      <c r="N319" s="158"/>
      <c r="O319" s="158"/>
      <c r="P319" s="158"/>
      <c r="Q319" s="158"/>
      <c r="R319" s="158"/>
      <c r="S319" s="158"/>
      <c r="T319" s="158"/>
      <c r="U319" s="158"/>
      <c r="V319" s="158"/>
      <c r="W319" s="158"/>
      <c r="X319" s="158"/>
      <c r="Y319" s="158"/>
      <c r="Z319" s="158"/>
      <c r="AA319" s="158"/>
      <c r="AB319" s="158"/>
      <c r="AC319" s="158"/>
      <c r="AD319" s="158"/>
      <c r="AE319" s="158"/>
    </row>
    <row r="320" spans="1:31" ht="12" customHeight="1">
      <c r="A320" s="158"/>
      <c r="B320" s="158"/>
      <c r="C320" s="158"/>
      <c r="D320" s="158"/>
      <c r="E320" s="158"/>
      <c r="F320" s="158"/>
      <c r="G320" s="158"/>
      <c r="H320" s="158"/>
      <c r="I320" s="158"/>
      <c r="J320" s="158"/>
      <c r="K320" s="158"/>
      <c r="L320" s="158"/>
      <c r="M320" s="158"/>
      <c r="N320" s="158"/>
      <c r="O320" s="158"/>
      <c r="P320" s="158"/>
      <c r="Q320" s="158"/>
      <c r="R320" s="158"/>
      <c r="S320" s="158"/>
      <c r="T320" s="158"/>
      <c r="U320" s="158"/>
      <c r="V320" s="158"/>
      <c r="W320" s="158"/>
      <c r="X320" s="158"/>
      <c r="Y320" s="158"/>
      <c r="Z320" s="158"/>
      <c r="AA320" s="158"/>
      <c r="AB320" s="158"/>
      <c r="AC320" s="158"/>
      <c r="AD320" s="158"/>
      <c r="AE320" s="158"/>
    </row>
    <row r="321" spans="1:31" ht="12" customHeight="1">
      <c r="A321" s="158"/>
      <c r="B321" s="158"/>
      <c r="C321" s="158"/>
      <c r="D321" s="158"/>
      <c r="E321" s="158"/>
      <c r="F321" s="158"/>
      <c r="G321" s="158"/>
      <c r="H321" s="158"/>
      <c r="I321" s="158"/>
      <c r="J321" s="158"/>
      <c r="K321" s="158"/>
      <c r="L321" s="158"/>
      <c r="M321" s="158"/>
      <c r="N321" s="158"/>
      <c r="O321" s="158"/>
      <c r="P321" s="158"/>
      <c r="Q321" s="158"/>
      <c r="R321" s="158"/>
      <c r="S321" s="158"/>
      <c r="T321" s="158"/>
      <c r="U321" s="158"/>
      <c r="V321" s="158"/>
      <c r="W321" s="158"/>
      <c r="X321" s="158"/>
      <c r="Y321" s="158"/>
      <c r="Z321" s="158"/>
      <c r="AA321" s="158"/>
      <c r="AB321" s="158"/>
      <c r="AC321" s="158"/>
      <c r="AD321" s="158"/>
      <c r="AE321" s="158"/>
    </row>
    <row r="322" spans="1:31" ht="12" customHeight="1">
      <c r="A322" s="158"/>
      <c r="B322" s="158"/>
      <c r="C322" s="158"/>
      <c r="D322" s="158"/>
      <c r="E322" s="158"/>
      <c r="F322" s="158"/>
      <c r="G322" s="158"/>
      <c r="H322" s="158"/>
      <c r="I322" s="158"/>
      <c r="J322" s="158"/>
      <c r="K322" s="158"/>
      <c r="L322" s="158"/>
      <c r="M322" s="158"/>
      <c r="N322" s="158"/>
      <c r="O322" s="158"/>
      <c r="P322" s="158"/>
      <c r="Q322" s="158"/>
      <c r="R322" s="158"/>
      <c r="S322" s="158"/>
      <c r="T322" s="158"/>
      <c r="U322" s="158"/>
      <c r="V322" s="158"/>
      <c r="W322" s="158"/>
      <c r="X322" s="158"/>
      <c r="Y322" s="158"/>
      <c r="Z322" s="158"/>
      <c r="AA322" s="158"/>
      <c r="AB322" s="158"/>
      <c r="AC322" s="158"/>
      <c r="AD322" s="158"/>
      <c r="AE322" s="158"/>
    </row>
    <row r="323" spans="1:31" ht="12" customHeight="1">
      <c r="A323" s="158"/>
      <c r="B323" s="158"/>
      <c r="C323" s="158"/>
      <c r="D323" s="158"/>
      <c r="E323" s="158"/>
      <c r="F323" s="158"/>
      <c r="G323" s="158"/>
      <c r="H323" s="158"/>
      <c r="I323" s="158"/>
      <c r="J323" s="158"/>
      <c r="K323" s="158"/>
      <c r="L323" s="158"/>
      <c r="M323" s="158"/>
      <c r="N323" s="158"/>
      <c r="O323" s="158"/>
      <c r="P323" s="158"/>
      <c r="Q323" s="158"/>
      <c r="R323" s="158"/>
      <c r="S323" s="158"/>
      <c r="T323" s="158"/>
      <c r="U323" s="158"/>
      <c r="V323" s="158"/>
      <c r="W323" s="158"/>
      <c r="X323" s="158"/>
      <c r="Y323" s="158"/>
      <c r="Z323" s="158"/>
      <c r="AA323" s="158"/>
      <c r="AB323" s="158"/>
      <c r="AC323" s="158"/>
      <c r="AD323" s="158"/>
      <c r="AE323" s="158"/>
    </row>
    <row r="324" spans="1:31" ht="12" customHeight="1">
      <c r="A324" s="158"/>
      <c r="B324" s="158"/>
      <c r="C324" s="158"/>
      <c r="D324" s="158"/>
      <c r="E324" s="158"/>
      <c r="F324" s="158"/>
      <c r="G324" s="158"/>
      <c r="H324" s="158"/>
      <c r="I324" s="158"/>
      <c r="J324" s="158"/>
      <c r="K324" s="158"/>
      <c r="L324" s="158"/>
      <c r="M324" s="158"/>
      <c r="N324" s="158"/>
      <c r="O324" s="158"/>
      <c r="P324" s="158"/>
      <c r="Q324" s="158"/>
      <c r="R324" s="158"/>
      <c r="S324" s="158"/>
      <c r="T324" s="158"/>
      <c r="U324" s="158"/>
      <c r="V324" s="158"/>
      <c r="W324" s="158"/>
      <c r="X324" s="158"/>
      <c r="Y324" s="158"/>
      <c r="Z324" s="158"/>
      <c r="AA324" s="158"/>
      <c r="AB324" s="158"/>
      <c r="AC324" s="158"/>
      <c r="AD324" s="158"/>
      <c r="AE324" s="158"/>
    </row>
    <row r="325" spans="1:31" ht="12" customHeight="1">
      <c r="A325" s="158"/>
      <c r="B325" s="158"/>
      <c r="C325" s="158"/>
      <c r="D325" s="158"/>
      <c r="E325" s="158"/>
      <c r="F325" s="158"/>
      <c r="G325" s="158"/>
      <c r="H325" s="158"/>
      <c r="I325" s="158"/>
      <c r="J325" s="158"/>
      <c r="K325" s="158"/>
      <c r="L325" s="158"/>
      <c r="M325" s="158"/>
      <c r="N325" s="158"/>
      <c r="O325" s="158"/>
      <c r="P325" s="158"/>
      <c r="Q325" s="158"/>
      <c r="R325" s="158"/>
      <c r="S325" s="158"/>
      <c r="T325" s="158"/>
      <c r="U325" s="158"/>
      <c r="V325" s="158"/>
      <c r="W325" s="158"/>
      <c r="X325" s="158"/>
      <c r="Y325" s="158"/>
      <c r="Z325" s="158"/>
      <c r="AA325" s="158"/>
      <c r="AB325" s="158"/>
      <c r="AC325" s="158"/>
      <c r="AD325" s="158"/>
      <c r="AE325" s="158"/>
    </row>
    <row r="326" spans="1:31" ht="12" customHeight="1">
      <c r="A326" s="158"/>
      <c r="B326" s="158"/>
      <c r="C326" s="158"/>
      <c r="D326" s="158"/>
      <c r="E326" s="158"/>
      <c r="F326" s="158"/>
      <c r="G326" s="158"/>
      <c r="H326" s="158"/>
      <c r="I326" s="158"/>
      <c r="J326" s="158"/>
      <c r="K326" s="158"/>
      <c r="L326" s="158"/>
      <c r="M326" s="158"/>
      <c r="N326" s="158"/>
      <c r="O326" s="158"/>
      <c r="P326" s="158"/>
      <c r="Q326" s="158"/>
      <c r="R326" s="158"/>
      <c r="S326" s="158"/>
      <c r="T326" s="158"/>
      <c r="U326" s="158"/>
      <c r="V326" s="158"/>
      <c r="W326" s="158"/>
      <c r="X326" s="158"/>
      <c r="Y326" s="158"/>
      <c r="Z326" s="158"/>
      <c r="AA326" s="158"/>
      <c r="AB326" s="158"/>
      <c r="AC326" s="158"/>
      <c r="AD326" s="158"/>
      <c r="AE326" s="158"/>
    </row>
    <row r="327" spans="1:31" ht="12" customHeight="1">
      <c r="A327" s="158"/>
      <c r="B327" s="158"/>
      <c r="C327" s="158"/>
      <c r="D327" s="158"/>
      <c r="E327" s="158"/>
      <c r="F327" s="158"/>
      <c r="G327" s="158"/>
      <c r="H327" s="158"/>
      <c r="I327" s="158"/>
      <c r="J327" s="158"/>
      <c r="K327" s="158"/>
      <c r="L327" s="158"/>
      <c r="M327" s="158"/>
      <c r="N327" s="158"/>
      <c r="O327" s="158"/>
      <c r="P327" s="158"/>
      <c r="Q327" s="158"/>
      <c r="R327" s="158"/>
      <c r="S327" s="158"/>
      <c r="T327" s="158"/>
      <c r="U327" s="158"/>
      <c r="V327" s="158"/>
      <c r="W327" s="158"/>
      <c r="X327" s="158"/>
      <c r="Y327" s="158"/>
      <c r="Z327" s="158"/>
      <c r="AA327" s="158"/>
      <c r="AB327" s="158"/>
      <c r="AC327" s="158"/>
      <c r="AD327" s="158"/>
      <c r="AE327" s="158"/>
    </row>
    <row r="328" spans="1:31" ht="12" customHeight="1">
      <c r="A328" s="158"/>
      <c r="B328" s="158"/>
      <c r="C328" s="158"/>
      <c r="D328" s="158"/>
      <c r="E328" s="158"/>
      <c r="F328" s="158"/>
      <c r="G328" s="158"/>
      <c r="H328" s="158"/>
      <c r="I328" s="158"/>
      <c r="J328" s="158"/>
      <c r="K328" s="158"/>
      <c r="L328" s="158"/>
      <c r="M328" s="158"/>
      <c r="N328" s="158"/>
      <c r="O328" s="158"/>
      <c r="P328" s="158"/>
      <c r="Q328" s="158"/>
      <c r="R328" s="158"/>
      <c r="S328" s="158"/>
      <c r="T328" s="158"/>
      <c r="U328" s="158"/>
      <c r="V328" s="158"/>
      <c r="W328" s="158"/>
      <c r="X328" s="158"/>
      <c r="Y328" s="158"/>
      <c r="Z328" s="158"/>
      <c r="AA328" s="158"/>
      <c r="AB328" s="158"/>
      <c r="AC328" s="158"/>
      <c r="AD328" s="158"/>
      <c r="AE328" s="158"/>
    </row>
    <row r="329" spans="1:31" ht="12" customHeight="1">
      <c r="A329" s="158"/>
      <c r="B329" s="158"/>
      <c r="C329" s="158"/>
      <c r="D329" s="158"/>
      <c r="E329" s="158"/>
      <c r="F329" s="158"/>
      <c r="G329" s="158"/>
      <c r="H329" s="158"/>
      <c r="I329" s="158"/>
      <c r="J329" s="158"/>
      <c r="K329" s="158"/>
      <c r="L329" s="158"/>
      <c r="M329" s="158"/>
      <c r="N329" s="158"/>
      <c r="O329" s="158"/>
      <c r="P329" s="158"/>
      <c r="Q329" s="158"/>
      <c r="R329" s="158"/>
      <c r="S329" s="158"/>
      <c r="T329" s="158"/>
      <c r="U329" s="158"/>
      <c r="V329" s="158"/>
      <c r="W329" s="158"/>
      <c r="X329" s="158"/>
      <c r="Y329" s="158"/>
      <c r="Z329" s="158"/>
      <c r="AA329" s="158"/>
      <c r="AB329" s="158"/>
      <c r="AC329" s="158"/>
      <c r="AD329" s="158"/>
      <c r="AE329" s="158"/>
    </row>
    <row r="330" spans="1:31" ht="12" customHeight="1">
      <c r="A330" s="158"/>
      <c r="B330" s="158"/>
      <c r="C330" s="158"/>
      <c r="D330" s="158"/>
      <c r="E330" s="158"/>
      <c r="F330" s="158"/>
      <c r="G330" s="158"/>
      <c r="H330" s="158"/>
      <c r="I330" s="158"/>
      <c r="J330" s="158"/>
      <c r="K330" s="158"/>
      <c r="L330" s="158"/>
      <c r="M330" s="158"/>
      <c r="N330" s="158"/>
      <c r="O330" s="158"/>
      <c r="P330" s="158"/>
      <c r="Q330" s="158"/>
      <c r="R330" s="158"/>
      <c r="S330" s="158"/>
      <c r="T330" s="158"/>
      <c r="U330" s="158"/>
      <c r="V330" s="158"/>
      <c r="W330" s="158"/>
      <c r="X330" s="158"/>
      <c r="Y330" s="158"/>
      <c r="Z330" s="158"/>
      <c r="AA330" s="158"/>
      <c r="AB330" s="158"/>
      <c r="AC330" s="158"/>
      <c r="AD330" s="158"/>
      <c r="AE330" s="158"/>
    </row>
    <row r="331" spans="1:31" ht="12" customHeight="1">
      <c r="A331" s="158"/>
      <c r="B331" s="158"/>
      <c r="C331" s="158"/>
      <c r="D331" s="158"/>
      <c r="E331" s="158"/>
      <c r="F331" s="158"/>
      <c r="G331" s="158"/>
      <c r="H331" s="158"/>
      <c r="I331" s="158"/>
      <c r="J331" s="158"/>
      <c r="K331" s="158"/>
      <c r="L331" s="158"/>
      <c r="M331" s="158"/>
      <c r="N331" s="158"/>
      <c r="O331" s="158"/>
      <c r="P331" s="158"/>
      <c r="Q331" s="158"/>
      <c r="R331" s="158"/>
      <c r="S331" s="158"/>
      <c r="T331" s="158"/>
      <c r="U331" s="158"/>
      <c r="V331" s="158"/>
      <c r="W331" s="158"/>
      <c r="X331" s="158"/>
      <c r="Y331" s="158"/>
      <c r="Z331" s="158"/>
      <c r="AA331" s="158"/>
      <c r="AB331" s="158"/>
      <c r="AC331" s="158"/>
      <c r="AD331" s="158"/>
      <c r="AE331" s="158"/>
    </row>
    <row r="332" spans="1:31" ht="12" customHeight="1">
      <c r="A332" s="158"/>
      <c r="B332" s="158"/>
      <c r="C332" s="158"/>
      <c r="D332" s="158"/>
      <c r="E332" s="158"/>
      <c r="F332" s="158"/>
      <c r="G332" s="158"/>
      <c r="H332" s="158"/>
      <c r="I332" s="158"/>
      <c r="J332" s="158"/>
      <c r="K332" s="158"/>
      <c r="L332" s="158"/>
      <c r="M332" s="158"/>
      <c r="N332" s="158"/>
      <c r="O332" s="158"/>
      <c r="P332" s="158"/>
      <c r="Q332" s="158"/>
      <c r="R332" s="158"/>
      <c r="S332" s="158"/>
      <c r="T332" s="158"/>
      <c r="U332" s="158"/>
      <c r="V332" s="158"/>
      <c r="W332" s="158"/>
      <c r="X332" s="158"/>
      <c r="Y332" s="158"/>
      <c r="Z332" s="158"/>
      <c r="AA332" s="158"/>
      <c r="AB332" s="158"/>
      <c r="AC332" s="158"/>
      <c r="AD332" s="158"/>
      <c r="AE332" s="158"/>
    </row>
    <row r="333" spans="1:31" ht="12" customHeight="1">
      <c r="A333" s="158"/>
      <c r="B333" s="158"/>
      <c r="C333" s="158"/>
      <c r="D333" s="158"/>
      <c r="E333" s="158"/>
      <c r="F333" s="158"/>
      <c r="G333" s="158"/>
      <c r="H333" s="158"/>
      <c r="I333" s="158"/>
      <c r="J333" s="158"/>
      <c r="K333" s="158"/>
      <c r="L333" s="158"/>
      <c r="M333" s="158"/>
      <c r="N333" s="158"/>
      <c r="O333" s="158"/>
      <c r="P333" s="158"/>
      <c r="Q333" s="158"/>
      <c r="R333" s="158"/>
      <c r="S333" s="158"/>
      <c r="T333" s="158"/>
      <c r="U333" s="158"/>
      <c r="V333" s="158"/>
      <c r="W333" s="158"/>
      <c r="X333" s="158"/>
      <c r="Y333" s="158"/>
      <c r="Z333" s="158"/>
      <c r="AA333" s="158"/>
      <c r="AB333" s="158"/>
      <c r="AC333" s="158"/>
      <c r="AD333" s="158"/>
      <c r="AE333" s="158"/>
    </row>
    <row r="334" spans="1:31" ht="12" customHeight="1">
      <c r="A334" s="158"/>
      <c r="B334" s="158"/>
      <c r="C334" s="158"/>
      <c r="D334" s="158"/>
      <c r="E334" s="158"/>
      <c r="F334" s="158"/>
      <c r="G334" s="158"/>
      <c r="H334" s="158"/>
      <c r="I334" s="158"/>
      <c r="J334" s="158"/>
      <c r="K334" s="158"/>
      <c r="L334" s="158"/>
      <c r="M334" s="158"/>
      <c r="N334" s="158"/>
      <c r="O334" s="158"/>
      <c r="P334" s="158"/>
      <c r="Q334" s="158"/>
      <c r="R334" s="158"/>
      <c r="S334" s="158"/>
      <c r="T334" s="158"/>
      <c r="U334" s="158"/>
      <c r="V334" s="158"/>
      <c r="W334" s="158"/>
      <c r="X334" s="158"/>
      <c r="Y334" s="158"/>
      <c r="Z334" s="158"/>
      <c r="AA334" s="158"/>
      <c r="AB334" s="158"/>
      <c r="AC334" s="158"/>
      <c r="AD334" s="158"/>
      <c r="AE334" s="158"/>
    </row>
    <row r="335" spans="1:31" ht="12" customHeight="1">
      <c r="A335" s="158"/>
      <c r="B335" s="158"/>
      <c r="C335" s="158"/>
      <c r="D335" s="158"/>
      <c r="E335" s="158"/>
      <c r="F335" s="158"/>
      <c r="G335" s="158"/>
      <c r="H335" s="158"/>
      <c r="I335" s="158"/>
      <c r="J335" s="158"/>
      <c r="K335" s="158"/>
      <c r="L335" s="158"/>
      <c r="M335" s="158"/>
      <c r="N335" s="158"/>
      <c r="O335" s="158"/>
      <c r="P335" s="158"/>
      <c r="Q335" s="158"/>
      <c r="R335" s="158"/>
      <c r="S335" s="158"/>
      <c r="T335" s="158"/>
      <c r="U335" s="158"/>
      <c r="V335" s="158"/>
      <c r="W335" s="158"/>
      <c r="X335" s="158"/>
      <c r="Y335" s="158"/>
      <c r="Z335" s="158"/>
      <c r="AA335" s="158"/>
      <c r="AB335" s="158"/>
      <c r="AC335" s="158"/>
      <c r="AD335" s="158"/>
      <c r="AE335" s="158"/>
    </row>
    <row r="336" spans="1:31" ht="12" customHeight="1">
      <c r="A336" s="158"/>
      <c r="B336" s="158"/>
      <c r="C336" s="158"/>
      <c r="D336" s="158"/>
      <c r="E336" s="158"/>
      <c r="F336" s="158"/>
      <c r="G336" s="158"/>
      <c r="H336" s="158"/>
      <c r="I336" s="158"/>
      <c r="J336" s="158"/>
      <c r="K336" s="158"/>
      <c r="L336" s="158"/>
      <c r="M336" s="158"/>
      <c r="N336" s="158"/>
      <c r="O336" s="158"/>
      <c r="P336" s="158"/>
      <c r="Q336" s="158"/>
      <c r="R336" s="158"/>
      <c r="S336" s="158"/>
      <c r="T336" s="158"/>
      <c r="U336" s="158"/>
      <c r="V336" s="158"/>
      <c r="W336" s="158"/>
      <c r="X336" s="158"/>
      <c r="Y336" s="158"/>
      <c r="Z336" s="158"/>
      <c r="AA336" s="158"/>
      <c r="AB336" s="158"/>
      <c r="AC336" s="158"/>
      <c r="AD336" s="158"/>
      <c r="AE336" s="158"/>
    </row>
    <row r="337" spans="1:31" ht="12" customHeight="1">
      <c r="A337" s="158"/>
      <c r="B337" s="158"/>
      <c r="C337" s="158"/>
      <c r="D337" s="158"/>
      <c r="E337" s="158"/>
      <c r="F337" s="158"/>
      <c r="G337" s="158"/>
      <c r="H337" s="158"/>
      <c r="I337" s="158"/>
      <c r="J337" s="158"/>
      <c r="K337" s="158"/>
      <c r="L337" s="158"/>
      <c r="M337" s="158"/>
      <c r="N337" s="158"/>
      <c r="O337" s="158"/>
      <c r="P337" s="158"/>
      <c r="Q337" s="158"/>
      <c r="R337" s="158"/>
      <c r="S337" s="158"/>
      <c r="T337" s="158"/>
      <c r="U337" s="158"/>
      <c r="V337" s="158"/>
      <c r="W337" s="158"/>
      <c r="X337" s="158"/>
      <c r="Y337" s="158"/>
      <c r="Z337" s="158"/>
      <c r="AA337" s="158"/>
      <c r="AB337" s="158"/>
      <c r="AC337" s="158"/>
      <c r="AD337" s="158"/>
      <c r="AE337" s="158"/>
    </row>
    <row r="338" spans="1:31" ht="12" customHeight="1">
      <c r="A338" s="158"/>
      <c r="B338" s="158"/>
      <c r="C338" s="158"/>
      <c r="D338" s="158"/>
      <c r="E338" s="158"/>
      <c r="F338" s="158"/>
      <c r="G338" s="158"/>
      <c r="H338" s="158"/>
      <c r="I338" s="158"/>
      <c r="J338" s="158"/>
      <c r="K338" s="158"/>
      <c r="L338" s="158"/>
      <c r="M338" s="158"/>
      <c r="N338" s="158"/>
      <c r="O338" s="158"/>
      <c r="P338" s="158"/>
      <c r="Q338" s="158"/>
      <c r="R338" s="158"/>
      <c r="S338" s="158"/>
      <c r="T338" s="158"/>
      <c r="U338" s="158"/>
      <c r="V338" s="158"/>
      <c r="W338" s="158"/>
      <c r="X338" s="158"/>
      <c r="Y338" s="158"/>
      <c r="Z338" s="158"/>
      <c r="AA338" s="158"/>
      <c r="AB338" s="158"/>
      <c r="AC338" s="158"/>
      <c r="AD338" s="158"/>
      <c r="AE338" s="158"/>
    </row>
    <row r="339" spans="1:31" ht="12" customHeight="1">
      <c r="A339" s="158"/>
      <c r="B339" s="158"/>
      <c r="C339" s="158"/>
      <c r="D339" s="158"/>
      <c r="E339" s="158"/>
      <c r="F339" s="158"/>
      <c r="G339" s="158"/>
      <c r="H339" s="158"/>
      <c r="I339" s="158"/>
      <c r="J339" s="158"/>
      <c r="K339" s="158"/>
      <c r="L339" s="158"/>
      <c r="M339" s="158"/>
      <c r="N339" s="158"/>
      <c r="O339" s="158"/>
      <c r="P339" s="158"/>
      <c r="Q339" s="158"/>
      <c r="R339" s="158"/>
      <c r="S339" s="158"/>
      <c r="T339" s="158"/>
      <c r="U339" s="158"/>
      <c r="V339" s="158"/>
      <c r="W339" s="158"/>
      <c r="X339" s="158"/>
      <c r="Y339" s="158"/>
      <c r="Z339" s="158"/>
      <c r="AA339" s="158"/>
      <c r="AB339" s="158"/>
      <c r="AC339" s="158"/>
      <c r="AD339" s="158"/>
      <c r="AE339" s="158"/>
    </row>
    <row r="340" spans="1:31" ht="12" customHeight="1">
      <c r="A340" s="158"/>
      <c r="B340" s="158"/>
      <c r="C340" s="158"/>
      <c r="D340" s="158"/>
      <c r="E340" s="158"/>
      <c r="F340" s="158"/>
      <c r="G340" s="158"/>
      <c r="H340" s="158"/>
      <c r="I340" s="158"/>
      <c r="J340" s="158"/>
      <c r="K340" s="158"/>
      <c r="L340" s="158"/>
      <c r="M340" s="158"/>
      <c r="N340" s="158"/>
      <c r="O340" s="158"/>
      <c r="P340" s="158"/>
      <c r="Q340" s="158"/>
      <c r="R340" s="158"/>
      <c r="S340" s="158"/>
      <c r="T340" s="158"/>
      <c r="U340" s="158"/>
      <c r="V340" s="158"/>
      <c r="W340" s="158"/>
      <c r="X340" s="158"/>
      <c r="Y340" s="158"/>
      <c r="Z340" s="158"/>
      <c r="AA340" s="158"/>
      <c r="AB340" s="158"/>
      <c r="AC340" s="158"/>
      <c r="AD340" s="158"/>
      <c r="AE340" s="158"/>
    </row>
    <row r="341" spans="1:31" ht="12" customHeight="1">
      <c r="A341" s="158"/>
      <c r="B341" s="158"/>
      <c r="C341" s="158"/>
      <c r="D341" s="158"/>
      <c r="E341" s="158"/>
      <c r="F341" s="158"/>
      <c r="G341" s="158"/>
      <c r="H341" s="158"/>
      <c r="I341" s="158"/>
      <c r="J341" s="158"/>
      <c r="K341" s="158"/>
      <c r="L341" s="158"/>
      <c r="M341" s="158"/>
      <c r="N341" s="158"/>
      <c r="O341" s="158"/>
      <c r="P341" s="158"/>
      <c r="Q341" s="158"/>
      <c r="R341" s="158"/>
      <c r="S341" s="158"/>
      <c r="T341" s="158"/>
      <c r="U341" s="158"/>
      <c r="V341" s="158"/>
      <c r="W341" s="158"/>
      <c r="X341" s="158"/>
      <c r="Y341" s="158"/>
      <c r="Z341" s="158"/>
      <c r="AA341" s="158"/>
      <c r="AB341" s="158"/>
      <c r="AC341" s="158"/>
      <c r="AD341" s="158"/>
      <c r="AE341" s="158"/>
    </row>
    <row r="342" spans="1:31" ht="12" customHeight="1">
      <c r="A342" s="158"/>
      <c r="B342" s="158"/>
      <c r="C342" s="158"/>
      <c r="D342" s="158"/>
      <c r="E342" s="158"/>
      <c r="F342" s="158"/>
      <c r="G342" s="158"/>
      <c r="H342" s="158"/>
      <c r="I342" s="158"/>
      <c r="J342" s="158"/>
      <c r="K342" s="158"/>
      <c r="L342" s="158"/>
      <c r="M342" s="158"/>
      <c r="N342" s="158"/>
      <c r="O342" s="158"/>
      <c r="P342" s="158"/>
      <c r="Q342" s="158"/>
      <c r="R342" s="158"/>
      <c r="S342" s="158"/>
      <c r="T342" s="158"/>
      <c r="U342" s="158"/>
      <c r="V342" s="158"/>
      <c r="W342" s="158"/>
      <c r="X342" s="158"/>
      <c r="Y342" s="158"/>
      <c r="Z342" s="158"/>
      <c r="AA342" s="158"/>
      <c r="AB342" s="158"/>
      <c r="AC342" s="158"/>
      <c r="AD342" s="158"/>
      <c r="AE342" s="158"/>
    </row>
    <row r="343" spans="1:31" ht="12" customHeight="1">
      <c r="A343" s="158"/>
      <c r="B343" s="158"/>
      <c r="C343" s="158"/>
      <c r="D343" s="158"/>
      <c r="E343" s="158"/>
      <c r="F343" s="158"/>
      <c r="G343" s="158"/>
      <c r="H343" s="158"/>
      <c r="I343" s="158"/>
      <c r="J343" s="158"/>
      <c r="K343" s="158"/>
      <c r="L343" s="158"/>
      <c r="M343" s="158"/>
      <c r="N343" s="158"/>
      <c r="O343" s="158"/>
      <c r="P343" s="158"/>
      <c r="Q343" s="158"/>
      <c r="R343" s="158"/>
      <c r="S343" s="158"/>
      <c r="T343" s="158"/>
      <c r="U343" s="158"/>
      <c r="V343" s="158"/>
      <c r="W343" s="158"/>
      <c r="X343" s="158"/>
      <c r="Y343" s="158"/>
      <c r="Z343" s="158"/>
      <c r="AA343" s="158"/>
      <c r="AB343" s="158"/>
      <c r="AC343" s="158"/>
      <c r="AD343" s="158"/>
      <c r="AE343" s="158"/>
    </row>
    <row r="344" spans="1:31" ht="12" customHeight="1">
      <c r="A344" s="158"/>
      <c r="B344" s="158"/>
      <c r="C344" s="158"/>
      <c r="D344" s="158"/>
      <c r="E344" s="158"/>
      <c r="F344" s="158"/>
      <c r="G344" s="158"/>
      <c r="H344" s="158"/>
      <c r="I344" s="158"/>
      <c r="J344" s="158"/>
      <c r="K344" s="158"/>
      <c r="L344" s="158"/>
      <c r="M344" s="158"/>
      <c r="N344" s="158"/>
      <c r="O344" s="158"/>
      <c r="P344" s="158"/>
      <c r="Q344" s="158"/>
      <c r="R344" s="158"/>
      <c r="S344" s="158"/>
      <c r="T344" s="158"/>
      <c r="U344" s="158"/>
      <c r="V344" s="158"/>
      <c r="W344" s="158"/>
      <c r="X344" s="158"/>
      <c r="Y344" s="158"/>
      <c r="Z344" s="158"/>
      <c r="AA344" s="158"/>
      <c r="AB344" s="158"/>
      <c r="AC344" s="158"/>
      <c r="AD344" s="158"/>
      <c r="AE344" s="158"/>
    </row>
    <row r="345" spans="1:31" ht="12" customHeight="1">
      <c r="A345" s="158"/>
      <c r="B345" s="158"/>
      <c r="C345" s="158"/>
      <c r="D345" s="158"/>
      <c r="E345" s="158"/>
      <c r="F345" s="158"/>
      <c r="G345" s="158"/>
      <c r="H345" s="158"/>
      <c r="I345" s="158"/>
      <c r="J345" s="158"/>
      <c r="K345" s="158"/>
      <c r="L345" s="158"/>
      <c r="M345" s="158"/>
      <c r="N345" s="158"/>
      <c r="O345" s="158"/>
      <c r="P345" s="158"/>
      <c r="Q345" s="158"/>
      <c r="R345" s="158"/>
      <c r="S345" s="158"/>
      <c r="T345" s="158"/>
      <c r="U345" s="158"/>
      <c r="V345" s="158"/>
      <c r="W345" s="158"/>
      <c r="X345" s="158"/>
      <c r="Y345" s="158"/>
      <c r="Z345" s="158"/>
      <c r="AA345" s="158"/>
      <c r="AB345" s="158"/>
      <c r="AC345" s="158"/>
      <c r="AD345" s="158"/>
      <c r="AE345" s="158"/>
    </row>
    <row r="346" spans="1:31" ht="12" customHeight="1">
      <c r="A346" s="158"/>
      <c r="B346" s="158"/>
      <c r="C346" s="158"/>
      <c r="D346" s="158"/>
      <c r="E346" s="158"/>
      <c r="F346" s="158"/>
      <c r="G346" s="158"/>
      <c r="H346" s="158"/>
      <c r="I346" s="158"/>
      <c r="J346" s="158"/>
      <c r="K346" s="158"/>
      <c r="L346" s="158"/>
      <c r="M346" s="158"/>
      <c r="N346" s="158"/>
      <c r="O346" s="158"/>
      <c r="P346" s="158"/>
      <c r="Q346" s="158"/>
      <c r="R346" s="158"/>
      <c r="S346" s="158"/>
      <c r="T346" s="158"/>
      <c r="U346" s="158"/>
      <c r="V346" s="158"/>
      <c r="W346" s="158"/>
      <c r="X346" s="158"/>
      <c r="Y346" s="158"/>
      <c r="Z346" s="158"/>
      <c r="AA346" s="158"/>
      <c r="AB346" s="158"/>
      <c r="AC346" s="158"/>
      <c r="AD346" s="158"/>
      <c r="AE346" s="158"/>
    </row>
    <row r="347" spans="1:31" ht="12" customHeight="1">
      <c r="A347" s="158"/>
      <c r="B347" s="158"/>
      <c r="C347" s="158"/>
      <c r="D347" s="158"/>
      <c r="E347" s="158"/>
      <c r="F347" s="158"/>
      <c r="G347" s="158"/>
      <c r="H347" s="158"/>
      <c r="I347" s="158"/>
      <c r="J347" s="158"/>
      <c r="K347" s="158"/>
      <c r="L347" s="158"/>
      <c r="M347" s="158"/>
      <c r="N347" s="158"/>
      <c r="O347" s="158"/>
      <c r="P347" s="158"/>
      <c r="Q347" s="158"/>
      <c r="R347" s="158"/>
      <c r="S347" s="158"/>
      <c r="T347" s="158"/>
      <c r="U347" s="158"/>
      <c r="V347" s="158"/>
      <c r="W347" s="158"/>
      <c r="X347" s="158"/>
      <c r="Y347" s="158"/>
      <c r="Z347" s="158"/>
      <c r="AA347" s="158"/>
      <c r="AB347" s="158"/>
      <c r="AC347" s="158"/>
      <c r="AD347" s="158"/>
      <c r="AE347" s="158"/>
    </row>
    <row r="348" spans="1:31" ht="12" customHeight="1">
      <c r="A348" s="158"/>
      <c r="B348" s="158"/>
      <c r="C348" s="158"/>
      <c r="D348" s="158"/>
      <c r="E348" s="158"/>
      <c r="F348" s="158"/>
      <c r="G348" s="158"/>
      <c r="H348" s="158"/>
      <c r="I348" s="158"/>
      <c r="J348" s="158"/>
      <c r="K348" s="158"/>
      <c r="L348" s="158"/>
      <c r="M348" s="158"/>
      <c r="N348" s="158"/>
      <c r="O348" s="158"/>
      <c r="P348" s="158"/>
      <c r="Q348" s="158"/>
      <c r="R348" s="158"/>
      <c r="S348" s="158"/>
      <c r="T348" s="158"/>
      <c r="U348" s="158"/>
      <c r="V348" s="158"/>
      <c r="W348" s="158"/>
      <c r="X348" s="158"/>
      <c r="Y348" s="158"/>
      <c r="Z348" s="158"/>
      <c r="AA348" s="158"/>
      <c r="AB348" s="158"/>
      <c r="AC348" s="158"/>
      <c r="AD348" s="158"/>
      <c r="AE348" s="158"/>
    </row>
    <row r="349" spans="1:31" ht="12" customHeight="1">
      <c r="A349" s="158"/>
      <c r="B349" s="158"/>
      <c r="C349" s="158"/>
      <c r="D349" s="158"/>
      <c r="E349" s="158"/>
      <c r="F349" s="158"/>
      <c r="G349" s="158"/>
      <c r="H349" s="158"/>
      <c r="I349" s="158"/>
      <c r="J349" s="158"/>
      <c r="K349" s="158"/>
      <c r="L349" s="158"/>
      <c r="M349" s="158"/>
      <c r="N349" s="158"/>
      <c r="O349" s="158"/>
      <c r="P349" s="158"/>
      <c r="Q349" s="158"/>
      <c r="R349" s="158"/>
      <c r="S349" s="158"/>
      <c r="T349" s="158"/>
      <c r="U349" s="158"/>
      <c r="V349" s="158"/>
      <c r="W349" s="158"/>
      <c r="X349" s="158"/>
      <c r="Y349" s="158"/>
      <c r="Z349" s="158"/>
      <c r="AA349" s="158"/>
      <c r="AB349" s="158"/>
      <c r="AC349" s="158"/>
      <c r="AD349" s="158"/>
      <c r="AE349" s="158"/>
    </row>
    <row r="350" spans="1:31" ht="12" customHeight="1">
      <c r="A350" s="158"/>
      <c r="B350" s="158"/>
      <c r="C350" s="158"/>
      <c r="D350" s="158"/>
      <c r="E350" s="158"/>
      <c r="F350" s="158"/>
      <c r="G350" s="158"/>
      <c r="H350" s="158"/>
      <c r="I350" s="158"/>
      <c r="J350" s="158"/>
      <c r="K350" s="158"/>
      <c r="L350" s="158"/>
      <c r="M350" s="158"/>
      <c r="N350" s="158"/>
      <c r="O350" s="158"/>
      <c r="P350" s="158"/>
      <c r="Q350" s="158"/>
      <c r="R350" s="158"/>
      <c r="S350" s="158"/>
      <c r="T350" s="158"/>
      <c r="U350" s="158"/>
      <c r="V350" s="158"/>
      <c r="W350" s="158"/>
      <c r="X350" s="158"/>
      <c r="Y350" s="158"/>
      <c r="Z350" s="158"/>
      <c r="AA350" s="158"/>
      <c r="AB350" s="158"/>
      <c r="AC350" s="158"/>
      <c r="AD350" s="158"/>
      <c r="AE350" s="158"/>
    </row>
    <row r="351" spans="1:31" ht="12" customHeight="1">
      <c r="A351" s="158"/>
      <c r="B351" s="158"/>
      <c r="C351" s="158"/>
      <c r="D351" s="158"/>
      <c r="E351" s="158"/>
      <c r="F351" s="158"/>
      <c r="G351" s="158"/>
      <c r="H351" s="158"/>
      <c r="I351" s="158"/>
      <c r="J351" s="158"/>
      <c r="K351" s="158"/>
      <c r="L351" s="158"/>
      <c r="M351" s="158"/>
      <c r="N351" s="158"/>
      <c r="O351" s="158"/>
      <c r="P351" s="158"/>
      <c r="Q351" s="158"/>
      <c r="R351" s="158"/>
      <c r="S351" s="158"/>
      <c r="T351" s="158"/>
      <c r="U351" s="158"/>
      <c r="V351" s="158"/>
      <c r="W351" s="158"/>
      <c r="X351" s="158"/>
      <c r="Y351" s="158"/>
      <c r="Z351" s="158"/>
      <c r="AA351" s="158"/>
      <c r="AB351" s="158"/>
      <c r="AC351" s="158"/>
      <c r="AD351" s="158"/>
      <c r="AE351" s="158"/>
    </row>
    <row r="352" spans="1:31" ht="12" customHeight="1">
      <c r="A352" s="158"/>
      <c r="B352" s="158"/>
      <c r="C352" s="158"/>
      <c r="D352" s="158"/>
      <c r="E352" s="158"/>
      <c r="F352" s="158"/>
      <c r="G352" s="158"/>
      <c r="H352" s="158"/>
      <c r="I352" s="158"/>
      <c r="J352" s="158"/>
      <c r="K352" s="158"/>
      <c r="L352" s="158"/>
      <c r="M352" s="158"/>
      <c r="N352" s="158"/>
      <c r="O352" s="158"/>
      <c r="P352" s="158"/>
      <c r="Q352" s="158"/>
      <c r="R352" s="158"/>
      <c r="S352" s="158"/>
      <c r="T352" s="158"/>
      <c r="U352" s="158"/>
      <c r="V352" s="158"/>
      <c r="W352" s="158"/>
      <c r="X352" s="158"/>
      <c r="Y352" s="158"/>
      <c r="Z352" s="158"/>
      <c r="AA352" s="158"/>
      <c r="AB352" s="158"/>
      <c r="AC352" s="158"/>
      <c r="AD352" s="158"/>
      <c r="AE352" s="158"/>
    </row>
    <row r="353" spans="1:31" ht="12" customHeight="1">
      <c r="A353" s="158"/>
      <c r="B353" s="158"/>
      <c r="C353" s="158"/>
      <c r="D353" s="158"/>
      <c r="E353" s="158"/>
      <c r="F353" s="158"/>
      <c r="G353" s="158"/>
      <c r="H353" s="158"/>
      <c r="I353" s="158"/>
      <c r="J353" s="158"/>
      <c r="K353" s="158"/>
      <c r="L353" s="158"/>
      <c r="M353" s="158"/>
      <c r="N353" s="158"/>
      <c r="O353" s="158"/>
      <c r="P353" s="158"/>
      <c r="Q353" s="158"/>
      <c r="R353" s="158"/>
      <c r="S353" s="158"/>
      <c r="T353" s="158"/>
      <c r="U353" s="158"/>
      <c r="V353" s="158"/>
      <c r="W353" s="158"/>
      <c r="X353" s="158"/>
      <c r="Y353" s="158"/>
      <c r="Z353" s="158"/>
      <c r="AA353" s="158"/>
      <c r="AB353" s="158"/>
      <c r="AC353" s="158"/>
      <c r="AD353" s="158"/>
      <c r="AE353" s="158"/>
    </row>
    <row r="354" spans="1:31" ht="12" customHeight="1">
      <c r="A354" s="158"/>
      <c r="B354" s="158"/>
      <c r="C354" s="158"/>
      <c r="D354" s="158"/>
      <c r="E354" s="158"/>
      <c r="F354" s="158"/>
      <c r="G354" s="158"/>
      <c r="H354" s="158"/>
      <c r="I354" s="158"/>
      <c r="J354" s="158"/>
      <c r="K354" s="158"/>
      <c r="L354" s="158"/>
      <c r="M354" s="158"/>
      <c r="N354" s="158"/>
      <c r="O354" s="158"/>
      <c r="P354" s="158"/>
      <c r="Q354" s="158"/>
      <c r="R354" s="158"/>
      <c r="S354" s="158"/>
      <c r="T354" s="158"/>
      <c r="U354" s="158"/>
      <c r="V354" s="158"/>
      <c r="W354" s="158"/>
      <c r="X354" s="158"/>
      <c r="Y354" s="158"/>
      <c r="Z354" s="158"/>
      <c r="AA354" s="158"/>
      <c r="AB354" s="158"/>
      <c r="AC354" s="158"/>
      <c r="AD354" s="158"/>
      <c r="AE354" s="158"/>
    </row>
    <row r="355" spans="1:31" ht="12" customHeight="1">
      <c r="A355" s="158"/>
      <c r="B355" s="158"/>
      <c r="C355" s="158"/>
      <c r="D355" s="158"/>
      <c r="E355" s="158"/>
      <c r="F355" s="158"/>
      <c r="G355" s="158"/>
      <c r="H355" s="158"/>
      <c r="I355" s="158"/>
      <c r="J355" s="158"/>
      <c r="K355" s="158"/>
      <c r="L355" s="158"/>
      <c r="M355" s="158"/>
      <c r="N355" s="158"/>
      <c r="O355" s="158"/>
      <c r="P355" s="158"/>
      <c r="Q355" s="158"/>
      <c r="R355" s="158"/>
      <c r="S355" s="158"/>
      <c r="T355" s="158"/>
      <c r="U355" s="158"/>
      <c r="V355" s="158"/>
      <c r="W355" s="158"/>
      <c r="X355" s="158"/>
      <c r="Y355" s="158"/>
      <c r="Z355" s="158"/>
      <c r="AA355" s="158"/>
      <c r="AB355" s="158"/>
      <c r="AC355" s="158"/>
      <c r="AD355" s="158"/>
      <c r="AE355" s="158"/>
    </row>
    <row r="356" spans="1:31" ht="12" customHeight="1">
      <c r="A356" s="158"/>
      <c r="B356" s="158"/>
      <c r="C356" s="158"/>
      <c r="D356" s="158"/>
      <c r="E356" s="158"/>
      <c r="F356" s="158"/>
      <c r="G356" s="158"/>
      <c r="H356" s="158"/>
      <c r="I356" s="158"/>
      <c r="J356" s="158"/>
      <c r="K356" s="158"/>
      <c r="L356" s="158"/>
      <c r="M356" s="158"/>
      <c r="N356" s="158"/>
      <c r="O356" s="158"/>
      <c r="P356" s="158"/>
      <c r="Q356" s="158"/>
      <c r="R356" s="158"/>
      <c r="S356" s="158"/>
      <c r="T356" s="158"/>
      <c r="U356" s="158"/>
      <c r="V356" s="158"/>
      <c r="W356" s="158"/>
      <c r="X356" s="158"/>
      <c r="Y356" s="158"/>
      <c r="Z356" s="158"/>
      <c r="AA356" s="158"/>
      <c r="AB356" s="158"/>
      <c r="AC356" s="158"/>
      <c r="AD356" s="158"/>
      <c r="AE356" s="158"/>
    </row>
    <row r="357" spans="1:31" ht="12" customHeight="1">
      <c r="A357" s="158"/>
      <c r="B357" s="158"/>
      <c r="C357" s="158"/>
      <c r="D357" s="158"/>
      <c r="E357" s="158"/>
      <c r="F357" s="158"/>
      <c r="G357" s="158"/>
      <c r="H357" s="158"/>
      <c r="I357" s="158"/>
      <c r="J357" s="158"/>
      <c r="K357" s="158"/>
      <c r="L357" s="158"/>
      <c r="M357" s="158"/>
      <c r="N357" s="158"/>
      <c r="O357" s="158"/>
      <c r="P357" s="158"/>
      <c r="Q357" s="158"/>
      <c r="R357" s="158"/>
      <c r="S357" s="158"/>
      <c r="T357" s="158"/>
      <c r="U357" s="158"/>
      <c r="V357" s="158"/>
      <c r="W357" s="158"/>
      <c r="X357" s="158"/>
      <c r="Y357" s="158"/>
      <c r="Z357" s="158"/>
      <c r="AA357" s="158"/>
      <c r="AB357" s="158"/>
      <c r="AC357" s="158"/>
      <c r="AD357" s="158"/>
      <c r="AE357" s="158"/>
    </row>
    <row r="358" spans="1:31" ht="12" customHeight="1">
      <c r="A358" s="158"/>
      <c r="B358" s="158"/>
      <c r="C358" s="158"/>
      <c r="D358" s="158"/>
      <c r="E358" s="158"/>
      <c r="F358" s="158"/>
      <c r="G358" s="158"/>
      <c r="H358" s="158"/>
      <c r="I358" s="158"/>
      <c r="J358" s="158"/>
      <c r="K358" s="158"/>
      <c r="L358" s="158"/>
      <c r="M358" s="158"/>
      <c r="N358" s="158"/>
      <c r="O358" s="158"/>
      <c r="P358" s="158"/>
      <c r="Q358" s="158"/>
      <c r="R358" s="158"/>
      <c r="S358" s="158"/>
      <c r="T358" s="158"/>
      <c r="U358" s="158"/>
      <c r="V358" s="158"/>
      <c r="W358" s="158"/>
      <c r="X358" s="158"/>
      <c r="Y358" s="158"/>
      <c r="Z358" s="158"/>
      <c r="AA358" s="158"/>
      <c r="AB358" s="158"/>
      <c r="AC358" s="158"/>
      <c r="AD358" s="158"/>
      <c r="AE358" s="158"/>
    </row>
    <row r="359" spans="1:31" ht="12" customHeight="1">
      <c r="A359" s="158"/>
      <c r="B359" s="158"/>
      <c r="C359" s="158"/>
      <c r="D359" s="158"/>
      <c r="E359" s="158"/>
      <c r="F359" s="158"/>
      <c r="G359" s="158"/>
      <c r="H359" s="158"/>
      <c r="I359" s="158"/>
      <c r="J359" s="158"/>
      <c r="K359" s="158"/>
      <c r="L359" s="158"/>
      <c r="M359" s="158"/>
      <c r="N359" s="158"/>
      <c r="O359" s="158"/>
      <c r="P359" s="158"/>
      <c r="Q359" s="158"/>
      <c r="R359" s="158"/>
      <c r="S359" s="158"/>
      <c r="T359" s="158"/>
      <c r="U359" s="158"/>
      <c r="V359" s="158"/>
      <c r="W359" s="158"/>
      <c r="X359" s="158"/>
      <c r="Y359" s="158"/>
      <c r="Z359" s="158"/>
      <c r="AA359" s="158"/>
      <c r="AB359" s="158"/>
      <c r="AC359" s="158"/>
      <c r="AD359" s="158"/>
      <c r="AE359" s="158"/>
    </row>
    <row r="360" spans="1:31" ht="12" customHeight="1">
      <c r="A360" s="158"/>
      <c r="B360" s="158"/>
      <c r="C360" s="158"/>
      <c r="D360" s="158"/>
      <c r="E360" s="158"/>
      <c r="F360" s="158"/>
      <c r="G360" s="158"/>
      <c r="H360" s="158"/>
      <c r="I360" s="158"/>
      <c r="J360" s="158"/>
      <c r="K360" s="158"/>
      <c r="L360" s="158"/>
      <c r="M360" s="158"/>
      <c r="N360" s="158"/>
      <c r="O360" s="158"/>
      <c r="P360" s="158"/>
      <c r="Q360" s="158"/>
      <c r="R360" s="158"/>
      <c r="S360" s="158"/>
      <c r="T360" s="158"/>
      <c r="U360" s="158"/>
      <c r="V360" s="158"/>
      <c r="W360" s="158"/>
      <c r="X360" s="158"/>
      <c r="Y360" s="158"/>
      <c r="Z360" s="158"/>
      <c r="AA360" s="158"/>
      <c r="AB360" s="158"/>
      <c r="AC360" s="158"/>
      <c r="AD360" s="158"/>
      <c r="AE360" s="158"/>
    </row>
    <row r="361" spans="1:31" ht="12" customHeight="1">
      <c r="A361" s="158"/>
      <c r="B361" s="158"/>
      <c r="C361" s="158"/>
      <c r="D361" s="158"/>
      <c r="E361" s="158"/>
      <c r="F361" s="158"/>
      <c r="G361" s="158"/>
      <c r="H361" s="158"/>
      <c r="I361" s="158"/>
      <c r="J361" s="158"/>
      <c r="K361" s="158"/>
      <c r="L361" s="158"/>
      <c r="M361" s="158"/>
      <c r="N361" s="158"/>
      <c r="O361" s="158"/>
      <c r="P361" s="158"/>
      <c r="Q361" s="158"/>
      <c r="R361" s="158"/>
      <c r="S361" s="158"/>
      <c r="T361" s="158"/>
      <c r="U361" s="158"/>
      <c r="V361" s="158"/>
      <c r="W361" s="158"/>
      <c r="X361" s="158"/>
      <c r="Y361" s="158"/>
      <c r="Z361" s="158"/>
      <c r="AA361" s="158"/>
      <c r="AB361" s="158"/>
      <c r="AC361" s="158"/>
      <c r="AD361" s="158"/>
      <c r="AE361" s="158"/>
    </row>
    <row r="362" spans="1:31" ht="12" customHeight="1">
      <c r="A362" s="158"/>
      <c r="B362" s="158"/>
      <c r="C362" s="158"/>
      <c r="D362" s="158"/>
      <c r="E362" s="158"/>
      <c r="F362" s="158"/>
      <c r="G362" s="158"/>
      <c r="H362" s="158"/>
      <c r="I362" s="158"/>
      <c r="J362" s="158"/>
      <c r="K362" s="158"/>
      <c r="L362" s="158"/>
      <c r="M362" s="158"/>
      <c r="N362" s="158"/>
      <c r="O362" s="158"/>
      <c r="P362" s="158"/>
      <c r="Q362" s="158"/>
      <c r="R362" s="158"/>
      <c r="S362" s="158"/>
      <c r="T362" s="158"/>
      <c r="U362" s="158"/>
      <c r="V362" s="158"/>
      <c r="W362" s="158"/>
      <c r="X362" s="158"/>
      <c r="Y362" s="158"/>
      <c r="Z362" s="158"/>
      <c r="AA362" s="158"/>
      <c r="AB362" s="158"/>
      <c r="AC362" s="158"/>
      <c r="AD362" s="158"/>
      <c r="AE362" s="158"/>
    </row>
    <row r="363" spans="1:31" ht="12" customHeight="1">
      <c r="A363" s="158"/>
      <c r="B363" s="158"/>
      <c r="C363" s="158"/>
      <c r="D363" s="158"/>
      <c r="E363" s="158"/>
      <c r="F363" s="158"/>
      <c r="G363" s="158"/>
      <c r="H363" s="158"/>
      <c r="I363" s="158"/>
      <c r="J363" s="158"/>
      <c r="K363" s="158"/>
      <c r="L363" s="158"/>
      <c r="M363" s="158"/>
      <c r="N363" s="158"/>
      <c r="O363" s="158"/>
      <c r="P363" s="158"/>
      <c r="Q363" s="158"/>
      <c r="R363" s="158"/>
      <c r="S363" s="158"/>
      <c r="T363" s="158"/>
      <c r="U363" s="158"/>
      <c r="V363" s="158"/>
      <c r="W363" s="158"/>
      <c r="X363" s="158"/>
      <c r="Y363" s="158"/>
      <c r="Z363" s="158"/>
      <c r="AA363" s="158"/>
      <c r="AB363" s="158"/>
      <c r="AC363" s="158"/>
      <c r="AD363" s="158"/>
      <c r="AE363" s="158"/>
    </row>
    <row r="364" spans="1:31" ht="12" customHeight="1">
      <c r="A364" s="158"/>
      <c r="B364" s="158"/>
      <c r="C364" s="158"/>
      <c r="D364" s="158"/>
      <c r="E364" s="158"/>
      <c r="F364" s="158"/>
      <c r="G364" s="158"/>
      <c r="H364" s="158"/>
      <c r="I364" s="158"/>
      <c r="J364" s="158"/>
      <c r="K364" s="158"/>
      <c r="L364" s="158"/>
      <c r="M364" s="158"/>
      <c r="N364" s="158"/>
      <c r="O364" s="158"/>
      <c r="P364" s="158"/>
      <c r="Q364" s="158"/>
      <c r="R364" s="158"/>
      <c r="S364" s="158"/>
      <c r="T364" s="158"/>
      <c r="U364" s="158"/>
      <c r="V364" s="158"/>
      <c r="W364" s="158"/>
      <c r="X364" s="158"/>
      <c r="Y364" s="158"/>
      <c r="Z364" s="158"/>
      <c r="AA364" s="158"/>
      <c r="AB364" s="158"/>
      <c r="AC364" s="158"/>
      <c r="AD364" s="158"/>
      <c r="AE364" s="158"/>
    </row>
    <row r="365" spans="1:31" ht="12" customHeight="1">
      <c r="A365" s="158"/>
      <c r="B365" s="158"/>
      <c r="C365" s="158"/>
      <c r="D365" s="158"/>
      <c r="E365" s="158"/>
      <c r="F365" s="158"/>
      <c r="G365" s="158"/>
      <c r="H365" s="158"/>
      <c r="I365" s="158"/>
      <c r="J365" s="158"/>
      <c r="K365" s="158"/>
      <c r="L365" s="158"/>
      <c r="M365" s="158"/>
      <c r="N365" s="158"/>
      <c r="O365" s="158"/>
      <c r="P365" s="158"/>
      <c r="Q365" s="158"/>
      <c r="R365" s="158"/>
      <c r="S365" s="158"/>
      <c r="T365" s="158"/>
      <c r="U365" s="158"/>
      <c r="V365" s="158"/>
      <c r="W365" s="158"/>
      <c r="X365" s="158"/>
      <c r="Y365" s="158"/>
      <c r="Z365" s="158"/>
      <c r="AA365" s="158"/>
      <c r="AB365" s="158"/>
      <c r="AC365" s="158"/>
      <c r="AD365" s="158"/>
      <c r="AE365" s="158"/>
    </row>
    <row r="366" spans="1:31" ht="12" customHeight="1">
      <c r="A366" s="158"/>
      <c r="B366" s="158"/>
      <c r="C366" s="158"/>
      <c r="D366" s="158"/>
      <c r="E366" s="158"/>
      <c r="F366" s="158"/>
      <c r="G366" s="158"/>
      <c r="H366" s="158"/>
      <c r="I366" s="158"/>
      <c r="J366" s="158"/>
      <c r="K366" s="158"/>
      <c r="L366" s="158"/>
      <c r="M366" s="158"/>
      <c r="N366" s="158"/>
      <c r="O366" s="158"/>
      <c r="P366" s="158"/>
      <c r="Q366" s="158"/>
      <c r="R366" s="158"/>
      <c r="S366" s="158"/>
      <c r="T366" s="158"/>
      <c r="U366" s="158"/>
      <c r="V366" s="158"/>
      <c r="W366" s="158"/>
      <c r="X366" s="158"/>
      <c r="Y366" s="158"/>
      <c r="Z366" s="158"/>
      <c r="AA366" s="158"/>
      <c r="AB366" s="158"/>
      <c r="AC366" s="158"/>
      <c r="AD366" s="158"/>
      <c r="AE366" s="158"/>
    </row>
    <row r="367" spans="1:31" ht="12" customHeight="1">
      <c r="A367" s="158"/>
      <c r="B367" s="158"/>
      <c r="C367" s="158"/>
      <c r="D367" s="158"/>
      <c r="E367" s="158"/>
      <c r="F367" s="158"/>
      <c r="G367" s="158"/>
      <c r="H367" s="158"/>
      <c r="I367" s="158"/>
      <c r="J367" s="158"/>
      <c r="K367" s="158"/>
      <c r="L367" s="158"/>
      <c r="M367" s="158"/>
      <c r="N367" s="158"/>
      <c r="O367" s="158"/>
      <c r="P367" s="158"/>
      <c r="Q367" s="158"/>
      <c r="R367" s="158"/>
      <c r="S367" s="158"/>
      <c r="T367" s="158"/>
      <c r="U367" s="158"/>
      <c r="V367" s="158"/>
      <c r="W367" s="158"/>
      <c r="X367" s="158"/>
      <c r="Y367" s="158"/>
      <c r="Z367" s="158"/>
      <c r="AA367" s="158"/>
      <c r="AB367" s="158"/>
      <c r="AC367" s="158"/>
      <c r="AD367" s="158"/>
      <c r="AE367" s="158"/>
    </row>
    <row r="368" spans="1:31" ht="12" customHeight="1">
      <c r="A368" s="158"/>
      <c r="B368" s="158"/>
      <c r="C368" s="158"/>
      <c r="D368" s="158"/>
      <c r="E368" s="158"/>
      <c r="F368" s="158"/>
      <c r="G368" s="158"/>
      <c r="H368" s="158"/>
      <c r="I368" s="158"/>
      <c r="J368" s="158"/>
      <c r="K368" s="158"/>
      <c r="L368" s="158"/>
      <c r="M368" s="158"/>
      <c r="N368" s="158"/>
      <c r="O368" s="158"/>
      <c r="P368" s="158"/>
      <c r="Q368" s="158"/>
      <c r="R368" s="158"/>
      <c r="S368" s="158"/>
      <c r="T368" s="158"/>
      <c r="U368" s="158"/>
      <c r="V368" s="158"/>
      <c r="W368" s="158"/>
      <c r="X368" s="158"/>
      <c r="Y368" s="158"/>
      <c r="Z368" s="158"/>
      <c r="AA368" s="158"/>
      <c r="AB368" s="158"/>
      <c r="AC368" s="158"/>
      <c r="AD368" s="158"/>
      <c r="AE368" s="158"/>
    </row>
    <row r="369" spans="1:31" ht="12" customHeight="1">
      <c r="A369" s="158"/>
      <c r="B369" s="158"/>
      <c r="C369" s="158"/>
      <c r="D369" s="158"/>
      <c r="E369" s="158"/>
      <c r="F369" s="158"/>
      <c r="G369" s="158"/>
      <c r="H369" s="158"/>
      <c r="I369" s="158"/>
      <c r="J369" s="158"/>
      <c r="K369" s="158"/>
      <c r="L369" s="158"/>
      <c r="M369" s="158"/>
      <c r="N369" s="158"/>
      <c r="O369" s="158"/>
      <c r="P369" s="158"/>
      <c r="Q369" s="158"/>
      <c r="R369" s="158"/>
      <c r="S369" s="158"/>
      <c r="T369" s="158"/>
      <c r="U369" s="158"/>
      <c r="V369" s="158"/>
      <c r="W369" s="158"/>
      <c r="X369" s="158"/>
      <c r="Y369" s="158"/>
      <c r="Z369" s="158"/>
      <c r="AA369" s="158"/>
      <c r="AB369" s="158"/>
      <c r="AC369" s="158"/>
      <c r="AD369" s="158"/>
      <c r="AE369" s="158"/>
    </row>
    <row r="370" spans="1:31" ht="12" customHeight="1">
      <c r="A370" s="158"/>
      <c r="B370" s="158"/>
      <c r="C370" s="158"/>
      <c r="D370" s="158"/>
      <c r="E370" s="158"/>
      <c r="F370" s="158"/>
      <c r="G370" s="158"/>
      <c r="H370" s="158"/>
      <c r="I370" s="158"/>
      <c r="J370" s="158"/>
      <c r="K370" s="158"/>
      <c r="L370" s="158"/>
      <c r="M370" s="158"/>
      <c r="N370" s="158"/>
      <c r="O370" s="158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  <c r="Z370" s="158"/>
      <c r="AA370" s="158"/>
      <c r="AB370" s="158"/>
      <c r="AC370" s="158"/>
      <c r="AD370" s="158"/>
      <c r="AE370" s="158"/>
    </row>
    <row r="371" spans="1:31" ht="12" customHeight="1">
      <c r="A371" s="158"/>
      <c r="B371" s="158"/>
      <c r="C371" s="158"/>
      <c r="D371" s="158"/>
      <c r="E371" s="158"/>
      <c r="F371" s="158"/>
      <c r="G371" s="158"/>
      <c r="H371" s="158"/>
      <c r="I371" s="158"/>
      <c r="J371" s="158"/>
      <c r="K371" s="158"/>
      <c r="L371" s="158"/>
      <c r="M371" s="158"/>
      <c r="N371" s="158"/>
      <c r="O371" s="158"/>
      <c r="P371" s="158"/>
      <c r="Q371" s="158"/>
      <c r="R371" s="158"/>
      <c r="S371" s="158"/>
      <c r="T371" s="158"/>
      <c r="U371" s="158"/>
      <c r="V371" s="158"/>
      <c r="W371" s="158"/>
      <c r="X371" s="158"/>
      <c r="Y371" s="158"/>
      <c r="Z371" s="158"/>
      <c r="AA371" s="158"/>
      <c r="AB371" s="158"/>
      <c r="AC371" s="158"/>
      <c r="AD371" s="158"/>
      <c r="AE371" s="158"/>
    </row>
    <row r="372" spans="1:31" ht="12" customHeight="1">
      <c r="A372" s="158"/>
      <c r="B372" s="158"/>
      <c r="C372" s="158"/>
      <c r="D372" s="158"/>
      <c r="E372" s="158"/>
      <c r="F372" s="158"/>
      <c r="G372" s="158"/>
      <c r="H372" s="158"/>
      <c r="I372" s="158"/>
      <c r="J372" s="158"/>
      <c r="K372" s="158"/>
      <c r="L372" s="158"/>
      <c r="M372" s="158"/>
      <c r="N372" s="158"/>
      <c r="O372" s="158"/>
      <c r="P372" s="158"/>
      <c r="Q372" s="158"/>
      <c r="R372" s="158"/>
      <c r="S372" s="158"/>
      <c r="T372" s="158"/>
      <c r="U372" s="158"/>
      <c r="V372" s="158"/>
      <c r="W372" s="158"/>
      <c r="X372" s="158"/>
      <c r="Y372" s="158"/>
      <c r="Z372" s="158"/>
      <c r="AA372" s="158"/>
      <c r="AB372" s="158"/>
      <c r="AC372" s="158"/>
      <c r="AD372" s="158"/>
      <c r="AE372" s="158"/>
    </row>
    <row r="373" spans="1:31" ht="12" customHeight="1">
      <c r="A373" s="158"/>
      <c r="B373" s="158"/>
      <c r="C373" s="158"/>
      <c r="D373" s="158"/>
      <c r="E373" s="158"/>
      <c r="F373" s="158"/>
      <c r="G373" s="158"/>
      <c r="H373" s="158"/>
      <c r="I373" s="158"/>
      <c r="J373" s="158"/>
      <c r="K373" s="158"/>
      <c r="L373" s="158"/>
      <c r="M373" s="158"/>
      <c r="N373" s="158"/>
      <c r="O373" s="158"/>
      <c r="P373" s="158"/>
      <c r="Q373" s="158"/>
      <c r="R373" s="158"/>
      <c r="S373" s="158"/>
      <c r="T373" s="158"/>
      <c r="U373" s="158"/>
      <c r="V373" s="158"/>
      <c r="W373" s="158"/>
      <c r="X373" s="158"/>
      <c r="Y373" s="158"/>
      <c r="Z373" s="158"/>
      <c r="AA373" s="158"/>
      <c r="AB373" s="158"/>
      <c r="AC373" s="158"/>
      <c r="AD373" s="158"/>
      <c r="AE373" s="158"/>
    </row>
    <row r="374" spans="1:31" ht="12" customHeight="1">
      <c r="A374" s="158"/>
      <c r="B374" s="158"/>
      <c r="C374" s="158"/>
      <c r="D374" s="158"/>
      <c r="E374" s="158"/>
      <c r="F374" s="158"/>
      <c r="G374" s="158"/>
      <c r="H374" s="158"/>
      <c r="I374" s="158"/>
      <c r="J374" s="158"/>
      <c r="K374" s="158"/>
      <c r="L374" s="158"/>
      <c r="M374" s="158"/>
      <c r="N374" s="158"/>
      <c r="O374" s="158"/>
      <c r="P374" s="158"/>
      <c r="Q374" s="158"/>
      <c r="R374" s="158"/>
      <c r="S374" s="158"/>
      <c r="T374" s="158"/>
      <c r="U374" s="158"/>
      <c r="V374" s="158"/>
      <c r="W374" s="158"/>
      <c r="X374" s="158"/>
      <c r="Y374" s="158"/>
      <c r="Z374" s="158"/>
      <c r="AA374" s="158"/>
      <c r="AB374" s="158"/>
      <c r="AC374" s="158"/>
      <c r="AD374" s="158"/>
      <c r="AE374" s="158"/>
    </row>
    <row r="375" spans="1:31" ht="12" customHeight="1">
      <c r="A375" s="158"/>
      <c r="B375" s="158"/>
      <c r="C375" s="158"/>
      <c r="D375" s="158"/>
      <c r="E375" s="158"/>
      <c r="F375" s="158"/>
      <c r="G375" s="158"/>
      <c r="H375" s="158"/>
      <c r="I375" s="158"/>
      <c r="J375" s="158"/>
      <c r="K375" s="158"/>
      <c r="L375" s="158"/>
      <c r="M375" s="158"/>
      <c r="N375" s="158"/>
      <c r="O375" s="158"/>
      <c r="P375" s="158"/>
      <c r="Q375" s="158"/>
      <c r="R375" s="158"/>
      <c r="S375" s="158"/>
      <c r="T375" s="158"/>
      <c r="U375" s="158"/>
      <c r="V375" s="158"/>
      <c r="W375" s="158"/>
      <c r="X375" s="158"/>
      <c r="Y375" s="158"/>
      <c r="Z375" s="158"/>
      <c r="AA375" s="158"/>
      <c r="AB375" s="158"/>
      <c r="AC375" s="158"/>
      <c r="AD375" s="158"/>
      <c r="AE375" s="158"/>
    </row>
    <row r="376" spans="1:31" ht="12" customHeight="1">
      <c r="A376" s="158"/>
      <c r="B376" s="158"/>
      <c r="C376" s="158"/>
      <c r="D376" s="158"/>
      <c r="E376" s="158"/>
      <c r="F376" s="158"/>
      <c r="G376" s="158"/>
      <c r="H376" s="158"/>
      <c r="I376" s="158"/>
      <c r="J376" s="158"/>
      <c r="K376" s="158"/>
      <c r="L376" s="158"/>
      <c r="M376" s="158"/>
      <c r="N376" s="158"/>
      <c r="O376" s="158"/>
      <c r="P376" s="158"/>
      <c r="Q376" s="158"/>
      <c r="R376" s="158"/>
      <c r="S376" s="158"/>
      <c r="T376" s="158"/>
      <c r="U376" s="158"/>
      <c r="V376" s="158"/>
      <c r="W376" s="158"/>
      <c r="X376" s="158"/>
      <c r="Y376" s="158"/>
      <c r="Z376" s="158"/>
      <c r="AA376" s="158"/>
      <c r="AB376" s="158"/>
      <c r="AC376" s="158"/>
      <c r="AD376" s="158"/>
      <c r="AE376" s="158"/>
    </row>
    <row r="377" spans="1:31" ht="12" customHeight="1">
      <c r="A377" s="158"/>
      <c r="B377" s="158"/>
      <c r="C377" s="158"/>
      <c r="D377" s="158"/>
      <c r="E377" s="158"/>
      <c r="F377" s="158"/>
      <c r="G377" s="158"/>
      <c r="H377" s="158"/>
      <c r="I377" s="158"/>
      <c r="J377" s="158"/>
      <c r="K377" s="158"/>
      <c r="L377" s="158"/>
      <c r="M377" s="158"/>
      <c r="N377" s="158"/>
      <c r="O377" s="158"/>
      <c r="P377" s="158"/>
      <c r="Q377" s="158"/>
      <c r="R377" s="158"/>
      <c r="S377" s="158"/>
      <c r="T377" s="158"/>
      <c r="U377" s="158"/>
      <c r="V377" s="158"/>
      <c r="W377" s="158"/>
      <c r="X377" s="158"/>
      <c r="Y377" s="158"/>
      <c r="Z377" s="158"/>
      <c r="AA377" s="158"/>
      <c r="AB377" s="158"/>
      <c r="AC377" s="158"/>
      <c r="AD377" s="158"/>
      <c r="AE377" s="158"/>
    </row>
    <row r="378" spans="1:31" ht="12" customHeight="1">
      <c r="A378" s="158"/>
      <c r="B378" s="158"/>
      <c r="C378" s="158"/>
      <c r="D378" s="158"/>
      <c r="E378" s="158"/>
      <c r="F378" s="158"/>
      <c r="G378" s="158"/>
      <c r="H378" s="158"/>
      <c r="I378" s="158"/>
      <c r="J378" s="158"/>
      <c r="K378" s="158"/>
      <c r="L378" s="158"/>
      <c r="M378" s="158"/>
      <c r="N378" s="158"/>
      <c r="O378" s="158"/>
      <c r="P378" s="158"/>
      <c r="Q378" s="158"/>
      <c r="R378" s="158"/>
      <c r="S378" s="158"/>
      <c r="T378" s="158"/>
      <c r="U378" s="158"/>
      <c r="V378" s="158"/>
      <c r="W378" s="158"/>
      <c r="X378" s="158"/>
      <c r="Y378" s="158"/>
      <c r="Z378" s="158"/>
      <c r="AA378" s="158"/>
      <c r="AB378" s="158"/>
      <c r="AC378" s="158"/>
      <c r="AD378" s="158"/>
      <c r="AE378" s="158"/>
    </row>
    <row r="379" spans="1:31" ht="12" customHeight="1">
      <c r="A379" s="158"/>
      <c r="B379" s="158"/>
      <c r="C379" s="158"/>
      <c r="D379" s="158"/>
      <c r="E379" s="158"/>
      <c r="F379" s="158"/>
      <c r="G379" s="158"/>
      <c r="H379" s="158"/>
      <c r="I379" s="158"/>
      <c r="J379" s="158"/>
      <c r="K379" s="158"/>
      <c r="L379" s="158"/>
      <c r="M379" s="158"/>
      <c r="N379" s="158"/>
      <c r="O379" s="158"/>
      <c r="P379" s="158"/>
      <c r="Q379" s="158"/>
      <c r="R379" s="158"/>
      <c r="S379" s="158"/>
      <c r="T379" s="158"/>
      <c r="U379" s="158"/>
      <c r="V379" s="158"/>
      <c r="W379" s="158"/>
      <c r="X379" s="158"/>
      <c r="Y379" s="158"/>
      <c r="Z379" s="158"/>
      <c r="AA379" s="158"/>
      <c r="AB379" s="158"/>
      <c r="AC379" s="158"/>
      <c r="AD379" s="158"/>
      <c r="AE379" s="158"/>
    </row>
    <row r="380" spans="1:31" ht="12" customHeight="1">
      <c r="A380" s="158"/>
      <c r="B380" s="158"/>
      <c r="C380" s="158"/>
      <c r="D380" s="158"/>
      <c r="E380" s="158"/>
      <c r="F380" s="158"/>
      <c r="G380" s="158"/>
      <c r="H380" s="158"/>
      <c r="I380" s="158"/>
      <c r="J380" s="158"/>
      <c r="K380" s="158"/>
      <c r="L380" s="158"/>
      <c r="M380" s="158"/>
      <c r="N380" s="158"/>
      <c r="O380" s="158"/>
      <c r="P380" s="158"/>
      <c r="Q380" s="158"/>
      <c r="R380" s="158"/>
      <c r="S380" s="158"/>
      <c r="T380" s="158"/>
      <c r="U380" s="158"/>
      <c r="V380" s="158"/>
      <c r="W380" s="158"/>
      <c r="X380" s="158"/>
      <c r="Y380" s="158"/>
      <c r="Z380" s="158"/>
      <c r="AA380" s="158"/>
      <c r="AB380" s="158"/>
      <c r="AC380" s="158"/>
      <c r="AD380" s="158"/>
      <c r="AE380" s="158"/>
    </row>
    <row r="381" spans="1:31" ht="12" customHeight="1">
      <c r="A381" s="158"/>
      <c r="B381" s="158"/>
      <c r="C381" s="158"/>
      <c r="D381" s="158"/>
      <c r="E381" s="158"/>
      <c r="F381" s="158"/>
      <c r="G381" s="158"/>
      <c r="H381" s="158"/>
      <c r="I381" s="158"/>
      <c r="J381" s="158"/>
      <c r="K381" s="158"/>
      <c r="L381" s="158"/>
      <c r="M381" s="158"/>
      <c r="N381" s="158"/>
      <c r="O381" s="158"/>
      <c r="P381" s="158"/>
      <c r="Q381" s="158"/>
      <c r="R381" s="158"/>
      <c r="S381" s="158"/>
      <c r="T381" s="158"/>
      <c r="U381" s="158"/>
      <c r="V381" s="158"/>
      <c r="W381" s="158"/>
      <c r="X381" s="158"/>
      <c r="Y381" s="158"/>
      <c r="Z381" s="158"/>
      <c r="AA381" s="158"/>
      <c r="AB381" s="158"/>
      <c r="AC381" s="158"/>
      <c r="AD381" s="158"/>
      <c r="AE381" s="158"/>
    </row>
    <row r="382" spans="1:31" ht="12" customHeight="1">
      <c r="A382" s="158"/>
      <c r="B382" s="158"/>
      <c r="C382" s="158"/>
      <c r="D382" s="158"/>
      <c r="E382" s="158"/>
      <c r="F382" s="158"/>
      <c r="G382" s="158"/>
      <c r="H382" s="158"/>
      <c r="I382" s="158"/>
      <c r="J382" s="158"/>
      <c r="K382" s="158"/>
      <c r="L382" s="158"/>
      <c r="M382" s="158"/>
      <c r="N382" s="158"/>
      <c r="O382" s="158"/>
      <c r="P382" s="158"/>
      <c r="Q382" s="158"/>
      <c r="R382" s="158"/>
      <c r="S382" s="158"/>
      <c r="T382" s="158"/>
      <c r="U382" s="158"/>
      <c r="V382" s="158"/>
      <c r="W382" s="158"/>
      <c r="X382" s="158"/>
      <c r="Y382" s="158"/>
      <c r="Z382" s="158"/>
      <c r="AA382" s="158"/>
      <c r="AB382" s="158"/>
      <c r="AC382" s="158"/>
      <c r="AD382" s="158"/>
      <c r="AE382" s="158"/>
    </row>
    <row r="383" spans="1:31" ht="12" customHeight="1">
      <c r="A383" s="158"/>
      <c r="B383" s="158"/>
      <c r="C383" s="158"/>
      <c r="D383" s="158"/>
      <c r="E383" s="158"/>
      <c r="F383" s="158"/>
      <c r="G383" s="158"/>
      <c r="H383" s="158"/>
      <c r="I383" s="158"/>
      <c r="J383" s="158"/>
      <c r="K383" s="158"/>
      <c r="L383" s="158"/>
      <c r="M383" s="158"/>
      <c r="N383" s="158"/>
      <c r="O383" s="158"/>
      <c r="P383" s="158"/>
      <c r="Q383" s="158"/>
      <c r="R383" s="158"/>
      <c r="S383" s="158"/>
      <c r="T383" s="158"/>
      <c r="U383" s="158"/>
      <c r="V383" s="158"/>
      <c r="W383" s="158"/>
      <c r="X383" s="158"/>
      <c r="Y383" s="158"/>
      <c r="Z383" s="158"/>
      <c r="AA383" s="158"/>
      <c r="AB383" s="158"/>
      <c r="AC383" s="158"/>
      <c r="AD383" s="158"/>
      <c r="AE383" s="158"/>
    </row>
    <row r="384" spans="1:31" ht="12" customHeight="1">
      <c r="A384" s="158"/>
      <c r="B384" s="158"/>
      <c r="C384" s="158"/>
      <c r="D384" s="158"/>
      <c r="E384" s="158"/>
      <c r="F384" s="158"/>
      <c r="G384" s="158"/>
      <c r="H384" s="158"/>
      <c r="I384" s="158"/>
      <c r="J384" s="158"/>
      <c r="K384" s="158"/>
      <c r="L384" s="158"/>
      <c r="M384" s="158"/>
      <c r="N384" s="158"/>
      <c r="O384" s="158"/>
      <c r="P384" s="158"/>
      <c r="Q384" s="158"/>
      <c r="R384" s="158"/>
      <c r="S384" s="158"/>
      <c r="T384" s="158"/>
      <c r="U384" s="158"/>
      <c r="V384" s="158"/>
      <c r="W384" s="158"/>
      <c r="X384" s="158"/>
      <c r="Y384" s="158"/>
      <c r="Z384" s="158"/>
      <c r="AA384" s="158"/>
      <c r="AB384" s="158"/>
      <c r="AC384" s="158"/>
      <c r="AD384" s="158"/>
      <c r="AE384" s="158"/>
    </row>
    <row r="385" spans="1:31" ht="12" customHeight="1">
      <c r="A385" s="158"/>
      <c r="B385" s="158"/>
      <c r="C385" s="158"/>
      <c r="D385" s="158"/>
      <c r="E385" s="158"/>
      <c r="F385" s="158"/>
      <c r="G385" s="158"/>
      <c r="H385" s="158"/>
      <c r="I385" s="158"/>
      <c r="J385" s="158"/>
      <c r="K385" s="158"/>
      <c r="L385" s="158"/>
      <c r="M385" s="158"/>
      <c r="N385" s="158"/>
      <c r="O385" s="158"/>
      <c r="P385" s="158"/>
      <c r="Q385" s="158"/>
      <c r="R385" s="158"/>
      <c r="S385" s="158"/>
      <c r="T385" s="158"/>
      <c r="U385" s="158"/>
      <c r="V385" s="158"/>
      <c r="W385" s="158"/>
      <c r="X385" s="158"/>
      <c r="Y385" s="158"/>
      <c r="Z385" s="158"/>
      <c r="AA385" s="158"/>
      <c r="AB385" s="158"/>
      <c r="AC385" s="158"/>
      <c r="AD385" s="158"/>
      <c r="AE385" s="158"/>
    </row>
    <row r="386" spans="1:31" ht="12" customHeight="1">
      <c r="A386" s="158"/>
      <c r="B386" s="158"/>
      <c r="C386" s="158"/>
      <c r="D386" s="158"/>
      <c r="E386" s="158"/>
      <c r="F386" s="158"/>
      <c r="G386" s="158"/>
      <c r="H386" s="158"/>
      <c r="I386" s="158"/>
      <c r="J386" s="158"/>
      <c r="K386" s="158"/>
      <c r="L386" s="158"/>
      <c r="M386" s="158"/>
      <c r="N386" s="158"/>
      <c r="O386" s="158"/>
      <c r="P386" s="158"/>
      <c r="Q386" s="158"/>
      <c r="R386" s="158"/>
      <c r="S386" s="158"/>
      <c r="T386" s="158"/>
      <c r="U386" s="158"/>
      <c r="V386" s="158"/>
      <c r="W386" s="158"/>
      <c r="X386" s="158"/>
      <c r="Y386" s="158"/>
      <c r="Z386" s="158"/>
      <c r="AA386" s="158"/>
      <c r="AB386" s="158"/>
      <c r="AC386" s="158"/>
      <c r="AD386" s="158"/>
      <c r="AE386" s="158"/>
    </row>
    <row r="387" spans="1:31" ht="12" customHeight="1">
      <c r="A387" s="158"/>
      <c r="B387" s="158"/>
      <c r="C387" s="158"/>
      <c r="D387" s="158"/>
      <c r="E387" s="158"/>
      <c r="F387" s="158"/>
      <c r="G387" s="158"/>
      <c r="H387" s="158"/>
      <c r="I387" s="158"/>
      <c r="J387" s="158"/>
      <c r="K387" s="158"/>
      <c r="L387" s="158"/>
      <c r="M387" s="158"/>
      <c r="N387" s="158"/>
      <c r="O387" s="158"/>
      <c r="P387" s="158"/>
      <c r="Q387" s="158"/>
      <c r="R387" s="158"/>
      <c r="S387" s="158"/>
      <c r="T387" s="158"/>
      <c r="U387" s="158"/>
      <c r="V387" s="158"/>
      <c r="W387" s="158"/>
      <c r="X387" s="158"/>
      <c r="Y387" s="158"/>
      <c r="Z387" s="158"/>
      <c r="AA387" s="158"/>
      <c r="AB387" s="158"/>
      <c r="AC387" s="158"/>
      <c r="AD387" s="158"/>
      <c r="AE387" s="158"/>
    </row>
    <row r="388" spans="1:31" ht="12" customHeight="1">
      <c r="A388" s="158"/>
      <c r="B388" s="158"/>
      <c r="C388" s="158"/>
      <c r="D388" s="158"/>
      <c r="E388" s="158"/>
      <c r="F388" s="158"/>
      <c r="G388" s="158"/>
      <c r="H388" s="158"/>
      <c r="I388" s="158"/>
      <c r="J388" s="158"/>
      <c r="K388" s="158"/>
      <c r="L388" s="158"/>
      <c r="M388" s="158"/>
      <c r="N388" s="158"/>
      <c r="O388" s="158"/>
      <c r="P388" s="158"/>
      <c r="Q388" s="158"/>
      <c r="R388" s="158"/>
      <c r="S388" s="158"/>
      <c r="T388" s="158"/>
      <c r="U388" s="158"/>
      <c r="V388" s="158"/>
      <c r="W388" s="158"/>
      <c r="X388" s="158"/>
      <c r="Y388" s="158"/>
      <c r="Z388" s="158"/>
      <c r="AA388" s="158"/>
      <c r="AB388" s="158"/>
      <c r="AC388" s="158"/>
      <c r="AD388" s="158"/>
      <c r="AE388" s="158"/>
    </row>
    <row r="389" spans="1:31" ht="12" customHeight="1">
      <c r="A389" s="158"/>
      <c r="B389" s="158"/>
      <c r="C389" s="158"/>
      <c r="D389" s="158"/>
      <c r="E389" s="158"/>
      <c r="F389" s="158"/>
      <c r="G389" s="158"/>
      <c r="H389" s="158"/>
      <c r="I389" s="158"/>
      <c r="J389" s="158"/>
      <c r="K389" s="158"/>
      <c r="L389" s="158"/>
      <c r="M389" s="158"/>
      <c r="N389" s="158"/>
      <c r="O389" s="158"/>
      <c r="P389" s="158"/>
      <c r="Q389" s="158"/>
      <c r="R389" s="158"/>
      <c r="S389" s="158"/>
      <c r="T389" s="158"/>
      <c r="U389" s="158"/>
      <c r="V389" s="158"/>
      <c r="W389" s="158"/>
      <c r="X389" s="158"/>
      <c r="Y389" s="158"/>
      <c r="Z389" s="158"/>
      <c r="AA389" s="158"/>
      <c r="AB389" s="158"/>
      <c r="AC389" s="158"/>
      <c r="AD389" s="158"/>
      <c r="AE389" s="158"/>
    </row>
    <row r="390" spans="1:31" ht="12" customHeight="1">
      <c r="A390" s="158"/>
      <c r="B390" s="158"/>
      <c r="C390" s="158"/>
      <c r="D390" s="158"/>
      <c r="E390" s="158"/>
      <c r="F390" s="158"/>
      <c r="G390" s="158"/>
      <c r="H390" s="158"/>
      <c r="I390" s="158"/>
      <c r="J390" s="158"/>
      <c r="K390" s="158"/>
      <c r="L390" s="158"/>
      <c r="M390" s="158"/>
      <c r="N390" s="158"/>
      <c r="O390" s="158"/>
      <c r="P390" s="158"/>
      <c r="Q390" s="158"/>
      <c r="R390" s="158"/>
      <c r="S390" s="158"/>
      <c r="T390" s="158"/>
      <c r="U390" s="158"/>
      <c r="V390" s="158"/>
      <c r="W390" s="158"/>
      <c r="X390" s="158"/>
      <c r="Y390" s="158"/>
      <c r="Z390" s="158"/>
      <c r="AA390" s="158"/>
      <c r="AB390" s="158"/>
      <c r="AC390" s="158"/>
      <c r="AD390" s="158"/>
      <c r="AE390" s="158"/>
    </row>
    <row r="391" spans="1:31" ht="12" customHeight="1">
      <c r="A391" s="158"/>
      <c r="B391" s="158"/>
      <c r="C391" s="158"/>
      <c r="D391" s="158"/>
      <c r="E391" s="158"/>
      <c r="F391" s="158"/>
      <c r="G391" s="158"/>
      <c r="H391" s="158"/>
      <c r="I391" s="158"/>
      <c r="J391" s="158"/>
      <c r="K391" s="158"/>
      <c r="L391" s="158"/>
      <c r="M391" s="158"/>
      <c r="N391" s="158"/>
      <c r="O391" s="158"/>
      <c r="P391" s="158"/>
      <c r="Q391" s="158"/>
      <c r="R391" s="158"/>
      <c r="S391" s="158"/>
      <c r="T391" s="158"/>
      <c r="U391" s="158"/>
      <c r="V391" s="158"/>
      <c r="W391" s="158"/>
      <c r="X391" s="158"/>
      <c r="Y391" s="158"/>
      <c r="Z391" s="158"/>
      <c r="AA391" s="158"/>
      <c r="AB391" s="158"/>
      <c r="AC391" s="158"/>
      <c r="AD391" s="158"/>
      <c r="AE391" s="158"/>
    </row>
    <row r="392" spans="1:31" ht="12" customHeight="1">
      <c r="A392" s="158"/>
      <c r="B392" s="158"/>
      <c r="C392" s="158"/>
      <c r="D392" s="158"/>
      <c r="E392" s="158"/>
      <c r="F392" s="158"/>
      <c r="G392" s="158"/>
      <c r="H392" s="158"/>
      <c r="I392" s="158"/>
      <c r="J392" s="158"/>
      <c r="K392" s="158"/>
      <c r="L392" s="158"/>
      <c r="M392" s="158"/>
      <c r="N392" s="158"/>
      <c r="O392" s="158"/>
      <c r="P392" s="158"/>
      <c r="Q392" s="158"/>
      <c r="R392" s="158"/>
      <c r="S392" s="158"/>
      <c r="T392" s="158"/>
      <c r="U392" s="158"/>
      <c r="V392" s="158"/>
      <c r="W392" s="158"/>
      <c r="X392" s="158"/>
      <c r="Y392" s="158"/>
      <c r="Z392" s="158"/>
      <c r="AA392" s="158"/>
      <c r="AB392" s="158"/>
      <c r="AC392" s="158"/>
      <c r="AD392" s="158"/>
      <c r="AE392" s="158"/>
    </row>
    <row r="393" spans="1:31" ht="12" customHeight="1">
      <c r="A393" s="158"/>
      <c r="B393" s="158"/>
      <c r="C393" s="158"/>
      <c r="D393" s="158"/>
      <c r="E393" s="158"/>
      <c r="F393" s="158"/>
      <c r="G393" s="158"/>
      <c r="H393" s="158"/>
      <c r="I393" s="158"/>
      <c r="J393" s="158"/>
      <c r="K393" s="158"/>
      <c r="L393" s="158"/>
      <c r="M393" s="158"/>
      <c r="N393" s="158"/>
      <c r="O393" s="158"/>
      <c r="P393" s="158"/>
      <c r="Q393" s="158"/>
      <c r="R393" s="158"/>
      <c r="S393" s="158"/>
      <c r="T393" s="158"/>
      <c r="U393" s="158"/>
      <c r="V393" s="158"/>
      <c r="W393" s="158"/>
      <c r="X393" s="158"/>
      <c r="Y393" s="158"/>
      <c r="Z393" s="158"/>
      <c r="AA393" s="158"/>
      <c r="AB393" s="158"/>
      <c r="AC393" s="158"/>
      <c r="AD393" s="158"/>
      <c r="AE393" s="158"/>
    </row>
    <row r="394" spans="1:31" ht="12" customHeight="1">
      <c r="A394" s="158"/>
      <c r="B394" s="158"/>
      <c r="C394" s="158"/>
      <c r="D394" s="158"/>
      <c r="E394" s="158"/>
      <c r="F394" s="158"/>
      <c r="G394" s="158"/>
      <c r="H394" s="158"/>
      <c r="I394" s="158"/>
      <c r="J394" s="158"/>
      <c r="K394" s="158"/>
      <c r="L394" s="158"/>
      <c r="M394" s="158"/>
      <c r="N394" s="158"/>
      <c r="O394" s="158"/>
      <c r="P394" s="158"/>
      <c r="Q394" s="158"/>
      <c r="R394" s="158"/>
      <c r="S394" s="158"/>
      <c r="T394" s="158"/>
      <c r="U394" s="158"/>
      <c r="V394" s="158"/>
      <c r="W394" s="158"/>
      <c r="X394" s="158"/>
      <c r="Y394" s="158"/>
      <c r="Z394" s="158"/>
      <c r="AA394" s="158"/>
      <c r="AB394" s="158"/>
      <c r="AC394" s="158"/>
      <c r="AD394" s="158"/>
      <c r="AE394" s="158"/>
    </row>
    <row r="395" spans="1:31" ht="12" customHeight="1">
      <c r="A395" s="158"/>
      <c r="B395" s="158"/>
      <c r="C395" s="158"/>
      <c r="D395" s="158"/>
      <c r="E395" s="158"/>
      <c r="F395" s="158"/>
      <c r="G395" s="158"/>
      <c r="H395" s="158"/>
      <c r="I395" s="158"/>
      <c r="J395" s="158"/>
      <c r="K395" s="158"/>
      <c r="L395" s="158"/>
      <c r="M395" s="158"/>
      <c r="N395" s="158"/>
      <c r="O395" s="158"/>
      <c r="P395" s="158"/>
      <c r="Q395" s="158"/>
      <c r="R395" s="158"/>
      <c r="S395" s="158"/>
      <c r="T395" s="158"/>
      <c r="U395" s="158"/>
      <c r="V395" s="158"/>
      <c r="W395" s="158"/>
      <c r="X395" s="158"/>
      <c r="Y395" s="158"/>
      <c r="Z395" s="158"/>
      <c r="AA395" s="158"/>
      <c r="AB395" s="158"/>
      <c r="AC395" s="158"/>
      <c r="AD395" s="158"/>
      <c r="AE395" s="158"/>
    </row>
    <row r="396" spans="1:31" ht="12" customHeight="1">
      <c r="A396" s="158"/>
      <c r="B396" s="158"/>
      <c r="C396" s="158"/>
      <c r="D396" s="158"/>
      <c r="E396" s="158"/>
      <c r="F396" s="158"/>
      <c r="G396" s="158"/>
      <c r="H396" s="158"/>
      <c r="I396" s="158"/>
      <c r="J396" s="158"/>
      <c r="K396" s="158"/>
      <c r="L396" s="158"/>
      <c r="M396" s="158"/>
      <c r="N396" s="158"/>
      <c r="O396" s="158"/>
      <c r="P396" s="158"/>
      <c r="Q396" s="158"/>
      <c r="R396" s="158"/>
      <c r="S396" s="158"/>
      <c r="T396" s="158"/>
      <c r="U396" s="158"/>
      <c r="V396" s="158"/>
      <c r="W396" s="158"/>
      <c r="X396" s="158"/>
      <c r="Y396" s="158"/>
      <c r="Z396" s="158"/>
      <c r="AA396" s="158"/>
      <c r="AB396" s="158"/>
      <c r="AC396" s="158"/>
      <c r="AD396" s="158"/>
      <c r="AE396" s="158"/>
    </row>
    <row r="397" spans="1:31" ht="12" customHeight="1">
      <c r="A397" s="158"/>
      <c r="B397" s="158"/>
      <c r="C397" s="158"/>
      <c r="D397" s="158"/>
      <c r="E397" s="158"/>
      <c r="F397" s="158"/>
      <c r="G397" s="158"/>
      <c r="H397" s="158"/>
      <c r="I397" s="158"/>
      <c r="J397" s="158"/>
      <c r="K397" s="158"/>
      <c r="L397" s="158"/>
      <c r="M397" s="158"/>
      <c r="N397" s="158"/>
      <c r="O397" s="158"/>
      <c r="P397" s="158"/>
      <c r="Q397" s="158"/>
      <c r="R397" s="158"/>
      <c r="S397" s="158"/>
      <c r="T397" s="158"/>
      <c r="U397" s="158"/>
      <c r="V397" s="158"/>
      <c r="W397" s="158"/>
      <c r="X397" s="158"/>
      <c r="Y397" s="158"/>
      <c r="Z397" s="158"/>
      <c r="AA397" s="158"/>
      <c r="AB397" s="158"/>
      <c r="AC397" s="158"/>
      <c r="AD397" s="158"/>
      <c r="AE397" s="158"/>
    </row>
    <row r="398" spans="1:31" ht="12" customHeight="1">
      <c r="A398" s="158"/>
      <c r="B398" s="158"/>
      <c r="C398" s="158"/>
      <c r="D398" s="158"/>
      <c r="E398" s="158"/>
      <c r="F398" s="158"/>
      <c r="G398" s="158"/>
      <c r="H398" s="158"/>
      <c r="I398" s="158"/>
      <c r="J398" s="158"/>
      <c r="K398" s="158"/>
      <c r="L398" s="158"/>
      <c r="M398" s="158"/>
      <c r="N398" s="158"/>
      <c r="O398" s="158"/>
      <c r="P398" s="158"/>
      <c r="Q398" s="158"/>
      <c r="R398" s="158"/>
      <c r="S398" s="158"/>
      <c r="T398" s="158"/>
      <c r="U398" s="158"/>
      <c r="V398" s="158"/>
      <c r="W398" s="158"/>
      <c r="X398" s="158"/>
      <c r="Y398" s="158"/>
      <c r="Z398" s="158"/>
      <c r="AA398" s="158"/>
      <c r="AB398" s="158"/>
      <c r="AC398" s="158"/>
      <c r="AD398" s="158"/>
      <c r="AE398" s="158"/>
    </row>
    <row r="399" spans="1:31" ht="12" customHeight="1">
      <c r="A399" s="158"/>
      <c r="B399" s="158"/>
      <c r="C399" s="158"/>
      <c r="D399" s="158"/>
      <c r="E399" s="158"/>
      <c r="F399" s="158"/>
      <c r="G399" s="158"/>
      <c r="H399" s="158"/>
      <c r="I399" s="158"/>
      <c r="J399" s="158"/>
      <c r="K399" s="158"/>
      <c r="L399" s="158"/>
      <c r="M399" s="158"/>
      <c r="N399" s="158"/>
      <c r="O399" s="158"/>
      <c r="P399" s="158"/>
      <c r="Q399" s="158"/>
      <c r="R399" s="158"/>
      <c r="S399" s="158"/>
      <c r="T399" s="158"/>
      <c r="U399" s="158"/>
      <c r="V399" s="158"/>
      <c r="W399" s="158"/>
      <c r="X399" s="158"/>
      <c r="Y399" s="158"/>
      <c r="Z399" s="158"/>
      <c r="AA399" s="158"/>
      <c r="AB399" s="158"/>
      <c r="AC399" s="158"/>
      <c r="AD399" s="158"/>
      <c r="AE399" s="158"/>
    </row>
    <row r="400" spans="1:31" ht="12" customHeight="1">
      <c r="A400" s="158"/>
      <c r="B400" s="158"/>
      <c r="C400" s="158"/>
      <c r="D400" s="158"/>
      <c r="E400" s="158"/>
      <c r="F400" s="158"/>
      <c r="G400" s="158"/>
      <c r="H400" s="158"/>
      <c r="I400" s="158"/>
      <c r="J400" s="158"/>
      <c r="K400" s="158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  <c r="V400" s="158"/>
      <c r="W400" s="158"/>
      <c r="X400" s="158"/>
      <c r="Y400" s="158"/>
      <c r="Z400" s="158"/>
      <c r="AA400" s="158"/>
      <c r="AB400" s="158"/>
      <c r="AC400" s="158"/>
      <c r="AD400" s="158"/>
      <c r="AE400" s="158"/>
    </row>
    <row r="401" spans="1:31" ht="12" customHeight="1">
      <c r="A401" s="158"/>
      <c r="B401" s="158"/>
      <c r="C401" s="158"/>
      <c r="D401" s="158"/>
      <c r="E401" s="158"/>
      <c r="F401" s="158"/>
      <c r="G401" s="158"/>
      <c r="H401" s="158"/>
      <c r="I401" s="158"/>
      <c r="J401" s="158"/>
      <c r="K401" s="158"/>
      <c r="L401" s="158"/>
      <c r="M401" s="158"/>
      <c r="N401" s="158"/>
      <c r="O401" s="158"/>
      <c r="P401" s="158"/>
      <c r="Q401" s="158"/>
      <c r="R401" s="158"/>
      <c r="S401" s="158"/>
      <c r="T401" s="158"/>
      <c r="U401" s="158"/>
      <c r="V401" s="158"/>
      <c r="W401" s="158"/>
      <c r="X401" s="158"/>
      <c r="Y401" s="158"/>
      <c r="Z401" s="158"/>
      <c r="AA401" s="158"/>
      <c r="AB401" s="158"/>
      <c r="AC401" s="158"/>
      <c r="AD401" s="158"/>
      <c r="AE401" s="158"/>
    </row>
    <row r="402" spans="1:31" ht="12" customHeight="1">
      <c r="A402" s="158"/>
      <c r="B402" s="158"/>
      <c r="C402" s="158"/>
      <c r="D402" s="158"/>
      <c r="E402" s="158"/>
      <c r="F402" s="158"/>
      <c r="G402" s="158"/>
      <c r="H402" s="158"/>
      <c r="I402" s="158"/>
      <c r="J402" s="158"/>
      <c r="K402" s="158"/>
      <c r="L402" s="158"/>
      <c r="M402" s="158"/>
      <c r="N402" s="158"/>
      <c r="O402" s="158"/>
      <c r="P402" s="158"/>
      <c r="Q402" s="158"/>
      <c r="R402" s="158"/>
      <c r="S402" s="158"/>
      <c r="T402" s="158"/>
      <c r="U402" s="158"/>
      <c r="V402" s="158"/>
      <c r="W402" s="158"/>
      <c r="X402" s="158"/>
      <c r="Y402" s="158"/>
      <c r="Z402" s="158"/>
      <c r="AA402" s="158"/>
      <c r="AB402" s="158"/>
      <c r="AC402" s="158"/>
      <c r="AD402" s="158"/>
      <c r="AE402" s="158"/>
    </row>
    <row r="403" spans="1:31" ht="12" customHeight="1">
      <c r="A403" s="158"/>
      <c r="B403" s="158"/>
      <c r="C403" s="158"/>
      <c r="D403" s="158"/>
      <c r="E403" s="158"/>
      <c r="F403" s="158"/>
      <c r="G403" s="158"/>
      <c r="H403" s="158"/>
      <c r="I403" s="158"/>
      <c r="J403" s="158"/>
      <c r="K403" s="158"/>
      <c r="L403" s="158"/>
      <c r="M403" s="158"/>
      <c r="N403" s="158"/>
      <c r="O403" s="158"/>
      <c r="P403" s="158"/>
      <c r="Q403" s="158"/>
      <c r="R403" s="158"/>
      <c r="S403" s="158"/>
      <c r="T403" s="158"/>
      <c r="U403" s="158"/>
      <c r="V403" s="158"/>
      <c r="W403" s="158"/>
      <c r="X403" s="158"/>
      <c r="Y403" s="158"/>
      <c r="Z403" s="158"/>
      <c r="AA403" s="158"/>
      <c r="AB403" s="158"/>
      <c r="AC403" s="158"/>
      <c r="AD403" s="158"/>
      <c r="AE403" s="158"/>
    </row>
    <row r="404" spans="1:31" ht="12" customHeight="1">
      <c r="A404" s="158"/>
      <c r="B404" s="158"/>
      <c r="C404" s="158"/>
      <c r="D404" s="158"/>
      <c r="E404" s="158"/>
      <c r="F404" s="158"/>
      <c r="G404" s="158"/>
      <c r="H404" s="158"/>
      <c r="I404" s="158"/>
      <c r="J404" s="158"/>
      <c r="K404" s="158"/>
      <c r="L404" s="158"/>
      <c r="M404" s="158"/>
      <c r="N404" s="158"/>
      <c r="O404" s="158"/>
      <c r="P404" s="158"/>
      <c r="Q404" s="158"/>
      <c r="R404" s="158"/>
      <c r="S404" s="158"/>
      <c r="T404" s="158"/>
      <c r="U404" s="158"/>
      <c r="V404" s="158"/>
      <c r="W404" s="158"/>
      <c r="X404" s="158"/>
      <c r="Y404" s="158"/>
      <c r="Z404" s="158"/>
      <c r="AA404" s="158"/>
      <c r="AB404" s="158"/>
      <c r="AC404" s="158"/>
      <c r="AD404" s="158"/>
      <c r="AE404" s="158"/>
    </row>
    <row r="405" spans="1:31" ht="12" customHeight="1">
      <c r="A405" s="158"/>
      <c r="B405" s="158"/>
      <c r="C405" s="158"/>
      <c r="D405" s="158"/>
      <c r="E405" s="158"/>
      <c r="F405" s="158"/>
      <c r="G405" s="158"/>
      <c r="H405" s="158"/>
      <c r="I405" s="158"/>
      <c r="J405" s="158"/>
      <c r="K405" s="158"/>
      <c r="L405" s="158"/>
      <c r="M405" s="158"/>
      <c r="N405" s="158"/>
      <c r="O405" s="158"/>
      <c r="P405" s="158"/>
      <c r="Q405" s="158"/>
      <c r="R405" s="158"/>
      <c r="S405" s="158"/>
      <c r="T405" s="158"/>
      <c r="U405" s="158"/>
      <c r="V405" s="158"/>
      <c r="W405" s="158"/>
      <c r="X405" s="158"/>
      <c r="Y405" s="158"/>
      <c r="Z405" s="158"/>
      <c r="AA405" s="158"/>
      <c r="AB405" s="158"/>
      <c r="AC405" s="158"/>
      <c r="AD405" s="158"/>
      <c r="AE405" s="158"/>
    </row>
    <row r="406" spans="1:31" ht="12" customHeight="1">
      <c r="A406" s="158"/>
      <c r="B406" s="158"/>
      <c r="C406" s="158"/>
      <c r="D406" s="158"/>
      <c r="E406" s="158"/>
      <c r="F406" s="158"/>
      <c r="G406" s="158"/>
      <c r="H406" s="158"/>
      <c r="I406" s="158"/>
      <c r="J406" s="158"/>
      <c r="K406" s="158"/>
      <c r="L406" s="158"/>
      <c r="M406" s="158"/>
      <c r="N406" s="158"/>
      <c r="O406" s="158"/>
      <c r="P406" s="158"/>
      <c r="Q406" s="158"/>
      <c r="R406" s="158"/>
      <c r="S406" s="158"/>
      <c r="T406" s="158"/>
      <c r="U406" s="158"/>
      <c r="V406" s="158"/>
      <c r="W406" s="158"/>
      <c r="X406" s="158"/>
      <c r="Y406" s="158"/>
      <c r="Z406" s="158"/>
      <c r="AA406" s="158"/>
      <c r="AB406" s="158"/>
      <c r="AC406" s="158"/>
      <c r="AD406" s="158"/>
      <c r="AE406" s="158"/>
    </row>
    <row r="407" spans="1:31" ht="12" customHeight="1">
      <c r="A407" s="158"/>
      <c r="B407" s="158"/>
      <c r="C407" s="158"/>
      <c r="D407" s="158"/>
      <c r="E407" s="158"/>
      <c r="F407" s="158"/>
      <c r="G407" s="158"/>
      <c r="H407" s="158"/>
      <c r="I407" s="158"/>
      <c r="J407" s="158"/>
      <c r="K407" s="158"/>
      <c r="L407" s="158"/>
      <c r="M407" s="158"/>
      <c r="N407" s="158"/>
      <c r="O407" s="158"/>
      <c r="P407" s="158"/>
      <c r="Q407" s="158"/>
      <c r="R407" s="158"/>
      <c r="S407" s="158"/>
      <c r="T407" s="158"/>
      <c r="U407" s="158"/>
      <c r="V407" s="158"/>
      <c r="W407" s="158"/>
      <c r="X407" s="158"/>
      <c r="Y407" s="158"/>
      <c r="Z407" s="158"/>
      <c r="AA407" s="158"/>
      <c r="AB407" s="158"/>
      <c r="AC407" s="158"/>
      <c r="AD407" s="158"/>
      <c r="AE407" s="158"/>
    </row>
    <row r="408" spans="1:31" ht="12" customHeight="1">
      <c r="A408" s="158"/>
      <c r="B408" s="158"/>
      <c r="C408" s="158"/>
      <c r="D408" s="158"/>
      <c r="E408" s="158"/>
      <c r="F408" s="158"/>
      <c r="G408" s="158"/>
      <c r="H408" s="158"/>
      <c r="I408" s="158"/>
      <c r="J408" s="158"/>
      <c r="K408" s="158"/>
      <c r="L408" s="158"/>
      <c r="M408" s="158"/>
      <c r="N408" s="158"/>
      <c r="O408" s="158"/>
      <c r="P408" s="158"/>
      <c r="Q408" s="158"/>
      <c r="R408" s="158"/>
      <c r="S408" s="158"/>
      <c r="T408" s="158"/>
      <c r="U408" s="158"/>
      <c r="V408" s="158"/>
      <c r="W408" s="158"/>
      <c r="X408" s="158"/>
      <c r="Y408" s="158"/>
      <c r="Z408" s="158"/>
      <c r="AA408" s="158"/>
      <c r="AB408" s="158"/>
      <c r="AC408" s="158"/>
      <c r="AD408" s="158"/>
      <c r="AE408" s="158"/>
    </row>
    <row r="409" spans="1:31" ht="12" customHeight="1">
      <c r="A409" s="158"/>
      <c r="B409" s="158"/>
      <c r="C409" s="158"/>
      <c r="D409" s="158"/>
      <c r="E409" s="158"/>
      <c r="F409" s="158"/>
      <c r="G409" s="158"/>
      <c r="H409" s="158"/>
      <c r="I409" s="158"/>
      <c r="J409" s="158"/>
      <c r="K409" s="158"/>
      <c r="L409" s="158"/>
      <c r="M409" s="158"/>
      <c r="N409" s="158"/>
      <c r="O409" s="158"/>
      <c r="P409" s="158"/>
      <c r="Q409" s="158"/>
      <c r="R409" s="158"/>
      <c r="S409" s="158"/>
      <c r="T409" s="158"/>
      <c r="U409" s="158"/>
      <c r="V409" s="158"/>
      <c r="W409" s="158"/>
      <c r="X409" s="158"/>
      <c r="Y409" s="158"/>
      <c r="Z409" s="158"/>
      <c r="AA409" s="158"/>
      <c r="AB409" s="158"/>
      <c r="AC409" s="158"/>
      <c r="AD409" s="158"/>
      <c r="AE409" s="158"/>
    </row>
    <row r="410" spans="1:31" ht="12" customHeight="1">
      <c r="A410" s="158"/>
      <c r="B410" s="158"/>
      <c r="C410" s="158"/>
      <c r="D410" s="158"/>
      <c r="E410" s="158"/>
      <c r="F410" s="158"/>
      <c r="G410" s="158"/>
      <c r="H410" s="158"/>
      <c r="I410" s="158"/>
      <c r="J410" s="158"/>
      <c r="K410" s="158"/>
      <c r="L410" s="158"/>
      <c r="M410" s="158"/>
      <c r="N410" s="158"/>
      <c r="O410" s="158"/>
      <c r="P410" s="158"/>
      <c r="Q410" s="158"/>
      <c r="R410" s="158"/>
      <c r="S410" s="158"/>
      <c r="T410" s="158"/>
      <c r="U410" s="158"/>
      <c r="V410" s="158"/>
      <c r="W410" s="158"/>
      <c r="X410" s="158"/>
      <c r="Y410" s="158"/>
      <c r="Z410" s="158"/>
      <c r="AA410" s="158"/>
      <c r="AB410" s="158"/>
      <c r="AC410" s="158"/>
      <c r="AD410" s="158"/>
      <c r="AE410" s="158"/>
    </row>
    <row r="411" spans="1:31" ht="12" customHeight="1">
      <c r="A411" s="158"/>
      <c r="B411" s="158"/>
      <c r="C411" s="158"/>
      <c r="D411" s="158"/>
      <c r="E411" s="158"/>
      <c r="F411" s="158"/>
      <c r="G411" s="158"/>
      <c r="H411" s="158"/>
      <c r="I411" s="158"/>
      <c r="J411" s="158"/>
      <c r="K411" s="158"/>
      <c r="L411" s="158"/>
      <c r="M411" s="158"/>
      <c r="N411" s="158"/>
      <c r="O411" s="158"/>
      <c r="P411" s="158"/>
      <c r="Q411" s="158"/>
      <c r="R411" s="158"/>
      <c r="S411" s="158"/>
      <c r="T411" s="158"/>
      <c r="U411" s="158"/>
      <c r="V411" s="158"/>
      <c r="W411" s="158"/>
      <c r="X411" s="158"/>
      <c r="Y411" s="158"/>
      <c r="Z411" s="158"/>
      <c r="AA411" s="158"/>
      <c r="AB411" s="158"/>
      <c r="AC411" s="158"/>
      <c r="AD411" s="158"/>
      <c r="AE411" s="158"/>
    </row>
    <row r="412" spans="1:31" ht="12" customHeight="1">
      <c r="A412" s="158"/>
      <c r="B412" s="158"/>
      <c r="C412" s="158"/>
      <c r="D412" s="158"/>
      <c r="E412" s="158"/>
      <c r="F412" s="158"/>
      <c r="G412" s="158"/>
      <c r="H412" s="158"/>
      <c r="I412" s="158"/>
      <c r="J412" s="158"/>
      <c r="K412" s="158"/>
      <c r="L412" s="158"/>
      <c r="M412" s="158"/>
      <c r="N412" s="158"/>
      <c r="O412" s="158"/>
      <c r="P412" s="158"/>
      <c r="Q412" s="158"/>
      <c r="R412" s="158"/>
      <c r="S412" s="158"/>
      <c r="T412" s="158"/>
      <c r="U412" s="158"/>
      <c r="V412" s="158"/>
      <c r="W412" s="158"/>
      <c r="X412" s="158"/>
      <c r="Y412" s="158"/>
      <c r="Z412" s="158"/>
      <c r="AA412" s="158"/>
      <c r="AB412" s="158"/>
      <c r="AC412" s="158"/>
      <c r="AD412" s="158"/>
      <c r="AE412" s="158"/>
    </row>
    <row r="413" spans="1:31" ht="12" customHeight="1">
      <c r="A413" s="158"/>
      <c r="B413" s="158"/>
      <c r="C413" s="158"/>
      <c r="D413" s="158"/>
      <c r="E413" s="158"/>
      <c r="F413" s="158"/>
      <c r="G413" s="158"/>
      <c r="H413" s="158"/>
      <c r="I413" s="158"/>
      <c r="J413" s="158"/>
      <c r="K413" s="158"/>
      <c r="L413" s="158"/>
      <c r="M413" s="158"/>
      <c r="N413" s="158"/>
      <c r="O413" s="158"/>
      <c r="P413" s="158"/>
      <c r="Q413" s="158"/>
      <c r="R413" s="158"/>
      <c r="S413" s="158"/>
      <c r="T413" s="158"/>
      <c r="U413" s="158"/>
      <c r="V413" s="158"/>
      <c r="W413" s="158"/>
      <c r="X413" s="158"/>
      <c r="Y413" s="158"/>
      <c r="Z413" s="158"/>
      <c r="AA413" s="158"/>
      <c r="AB413" s="158"/>
      <c r="AC413" s="158"/>
      <c r="AD413" s="158"/>
      <c r="AE413" s="158"/>
    </row>
    <row r="414" spans="1:31" ht="12" customHeight="1">
      <c r="A414" s="158"/>
      <c r="B414" s="158"/>
      <c r="C414" s="158"/>
      <c r="D414" s="158"/>
      <c r="E414" s="158"/>
      <c r="F414" s="158"/>
      <c r="G414" s="158"/>
      <c r="H414" s="158"/>
      <c r="I414" s="158"/>
      <c r="J414" s="158"/>
      <c r="K414" s="158"/>
      <c r="L414" s="158"/>
      <c r="M414" s="158"/>
      <c r="N414" s="158"/>
      <c r="O414" s="158"/>
      <c r="P414" s="158"/>
      <c r="Q414" s="158"/>
      <c r="R414" s="158"/>
      <c r="S414" s="158"/>
      <c r="T414" s="158"/>
      <c r="U414" s="158"/>
      <c r="V414" s="158"/>
      <c r="W414" s="158"/>
      <c r="X414" s="158"/>
      <c r="Y414" s="158"/>
      <c r="Z414" s="158"/>
      <c r="AA414" s="158"/>
      <c r="AB414" s="158"/>
      <c r="AC414" s="158"/>
      <c r="AD414" s="158"/>
      <c r="AE414" s="158"/>
    </row>
    <row r="415" spans="1:31" ht="12" customHeight="1">
      <c r="A415" s="158"/>
      <c r="B415" s="158"/>
      <c r="C415" s="158"/>
      <c r="D415" s="158"/>
      <c r="E415" s="158"/>
      <c r="F415" s="158"/>
      <c r="G415" s="158"/>
      <c r="H415" s="158"/>
      <c r="I415" s="158"/>
      <c r="J415" s="158"/>
      <c r="K415" s="158"/>
      <c r="L415" s="158"/>
      <c r="M415" s="158"/>
      <c r="N415" s="158"/>
      <c r="O415" s="158"/>
      <c r="P415" s="158"/>
      <c r="Q415" s="158"/>
      <c r="R415" s="158"/>
      <c r="S415" s="158"/>
      <c r="T415" s="158"/>
      <c r="U415" s="158"/>
      <c r="V415" s="158"/>
      <c r="W415" s="158"/>
      <c r="X415" s="158"/>
      <c r="Y415" s="158"/>
      <c r="Z415" s="158"/>
      <c r="AA415" s="158"/>
      <c r="AB415" s="158"/>
      <c r="AC415" s="158"/>
      <c r="AD415" s="158"/>
      <c r="AE415" s="158"/>
    </row>
    <row r="416" spans="1:31" ht="12" customHeight="1">
      <c r="A416" s="158"/>
      <c r="B416" s="158"/>
      <c r="C416" s="158"/>
      <c r="D416" s="158"/>
      <c r="E416" s="158"/>
      <c r="F416" s="158"/>
      <c r="G416" s="158"/>
      <c r="H416" s="158"/>
      <c r="I416" s="158"/>
      <c r="J416" s="158"/>
      <c r="K416" s="158"/>
      <c r="L416" s="158"/>
      <c r="M416" s="158"/>
      <c r="N416" s="158"/>
      <c r="O416" s="158"/>
      <c r="P416" s="158"/>
      <c r="Q416" s="158"/>
      <c r="R416" s="158"/>
      <c r="S416" s="158"/>
      <c r="T416" s="158"/>
      <c r="U416" s="158"/>
      <c r="V416" s="158"/>
      <c r="W416" s="158"/>
      <c r="X416" s="158"/>
      <c r="Y416" s="158"/>
      <c r="Z416" s="158"/>
      <c r="AA416" s="158"/>
      <c r="AB416" s="158"/>
      <c r="AC416" s="158"/>
      <c r="AD416" s="158"/>
      <c r="AE416" s="158"/>
    </row>
    <row r="417" spans="1:31" ht="12" customHeight="1">
      <c r="A417" s="158"/>
      <c r="B417" s="158"/>
      <c r="C417" s="158"/>
      <c r="D417" s="158"/>
      <c r="E417" s="158"/>
      <c r="F417" s="158"/>
      <c r="G417" s="158"/>
      <c r="H417" s="158"/>
      <c r="I417" s="158"/>
      <c r="J417" s="158"/>
      <c r="K417" s="158"/>
      <c r="L417" s="158"/>
      <c r="M417" s="158"/>
      <c r="N417" s="158"/>
      <c r="O417" s="158"/>
      <c r="P417" s="158"/>
      <c r="Q417" s="158"/>
      <c r="R417" s="158"/>
      <c r="S417" s="158"/>
      <c r="T417" s="158"/>
      <c r="U417" s="158"/>
      <c r="V417" s="158"/>
      <c r="W417" s="158"/>
      <c r="X417" s="158"/>
      <c r="Y417" s="158"/>
      <c r="Z417" s="158"/>
      <c r="AA417" s="158"/>
      <c r="AB417" s="158"/>
      <c r="AC417" s="158"/>
      <c r="AD417" s="158"/>
      <c r="AE417" s="158"/>
    </row>
    <row r="418" spans="1:31" ht="12" customHeight="1">
      <c r="A418" s="158"/>
      <c r="B418" s="158"/>
      <c r="C418" s="158"/>
      <c r="D418" s="158"/>
      <c r="E418" s="158"/>
      <c r="F418" s="158"/>
      <c r="G418" s="158"/>
      <c r="H418" s="158"/>
      <c r="I418" s="158"/>
      <c r="J418" s="158"/>
      <c r="K418" s="158"/>
      <c r="L418" s="158"/>
      <c r="M418" s="158"/>
      <c r="N418" s="158"/>
      <c r="O418" s="158"/>
      <c r="P418" s="158"/>
      <c r="Q418" s="158"/>
      <c r="R418" s="158"/>
      <c r="S418" s="158"/>
      <c r="T418" s="158"/>
      <c r="U418" s="158"/>
      <c r="V418" s="158"/>
      <c r="W418" s="158"/>
      <c r="X418" s="158"/>
      <c r="Y418" s="158"/>
      <c r="Z418" s="158"/>
      <c r="AA418" s="158"/>
      <c r="AB418" s="158"/>
      <c r="AC418" s="158"/>
      <c r="AD418" s="158"/>
      <c r="AE418" s="158"/>
    </row>
    <row r="419" spans="1:31" ht="12" customHeight="1">
      <c r="A419" s="158"/>
      <c r="B419" s="158"/>
      <c r="C419" s="158"/>
      <c r="D419" s="158"/>
      <c r="E419" s="158"/>
      <c r="F419" s="158"/>
      <c r="G419" s="158"/>
      <c r="H419" s="158"/>
      <c r="I419" s="158"/>
      <c r="J419" s="158"/>
      <c r="K419" s="158"/>
      <c r="L419" s="158"/>
      <c r="M419" s="158"/>
      <c r="N419" s="158"/>
      <c r="O419" s="158"/>
      <c r="P419" s="158"/>
      <c r="Q419" s="158"/>
      <c r="R419" s="158"/>
      <c r="S419" s="158"/>
      <c r="T419" s="158"/>
      <c r="U419" s="158"/>
      <c r="V419" s="158"/>
      <c r="W419" s="158"/>
      <c r="X419" s="158"/>
      <c r="Y419" s="158"/>
      <c r="Z419" s="158"/>
      <c r="AA419" s="158"/>
      <c r="AB419" s="158"/>
      <c r="AC419" s="158"/>
      <c r="AD419" s="158"/>
      <c r="AE419" s="158"/>
    </row>
    <row r="420" spans="1:31" ht="12" customHeight="1">
      <c r="A420" s="158"/>
      <c r="B420" s="158"/>
      <c r="C420" s="158"/>
      <c r="D420" s="158"/>
      <c r="E420" s="158"/>
      <c r="F420" s="158"/>
      <c r="G420" s="158"/>
      <c r="H420" s="158"/>
      <c r="I420" s="158"/>
      <c r="J420" s="158"/>
      <c r="K420" s="158"/>
      <c r="L420" s="158"/>
      <c r="M420" s="158"/>
      <c r="N420" s="158"/>
      <c r="O420" s="158"/>
      <c r="P420" s="158"/>
      <c r="Q420" s="158"/>
      <c r="R420" s="158"/>
      <c r="S420" s="158"/>
      <c r="T420" s="158"/>
      <c r="U420" s="158"/>
      <c r="V420" s="158"/>
      <c r="W420" s="158"/>
      <c r="X420" s="158"/>
      <c r="Y420" s="158"/>
      <c r="Z420" s="158"/>
      <c r="AA420" s="158"/>
      <c r="AB420" s="158"/>
      <c r="AC420" s="158"/>
      <c r="AD420" s="158"/>
      <c r="AE420" s="158"/>
    </row>
    <row r="421" spans="1:31" ht="12" customHeight="1">
      <c r="A421" s="158"/>
      <c r="B421" s="158"/>
      <c r="C421" s="158"/>
      <c r="D421" s="158"/>
      <c r="E421" s="158"/>
      <c r="F421" s="158"/>
      <c r="G421" s="158"/>
      <c r="H421" s="158"/>
      <c r="I421" s="158"/>
      <c r="J421" s="158"/>
      <c r="K421" s="158"/>
      <c r="L421" s="158"/>
      <c r="M421" s="158"/>
      <c r="N421" s="158"/>
      <c r="O421" s="158"/>
      <c r="P421" s="158"/>
      <c r="Q421" s="158"/>
      <c r="R421" s="158"/>
      <c r="S421" s="158"/>
      <c r="T421" s="158"/>
      <c r="U421" s="158"/>
      <c r="V421" s="158"/>
      <c r="W421" s="158"/>
      <c r="X421" s="158"/>
      <c r="Y421" s="158"/>
      <c r="Z421" s="158"/>
      <c r="AA421" s="158"/>
      <c r="AB421" s="158"/>
      <c r="AC421" s="158"/>
      <c r="AD421" s="158"/>
      <c r="AE421" s="158"/>
    </row>
    <row r="422" spans="1:31" ht="12" customHeight="1">
      <c r="A422" s="158"/>
      <c r="B422" s="158"/>
      <c r="C422" s="158"/>
      <c r="D422" s="158"/>
      <c r="E422" s="158"/>
      <c r="F422" s="158"/>
      <c r="G422" s="158"/>
      <c r="H422" s="158"/>
      <c r="I422" s="158"/>
      <c r="J422" s="158"/>
      <c r="K422" s="158"/>
      <c r="L422" s="158"/>
      <c r="M422" s="158"/>
      <c r="N422" s="158"/>
      <c r="O422" s="158"/>
      <c r="P422" s="158"/>
      <c r="Q422" s="158"/>
      <c r="R422" s="158"/>
      <c r="S422" s="158"/>
      <c r="T422" s="158"/>
      <c r="U422" s="158"/>
      <c r="V422" s="158"/>
      <c r="W422" s="158"/>
      <c r="X422" s="158"/>
      <c r="Y422" s="158"/>
      <c r="Z422" s="158"/>
      <c r="AA422" s="158"/>
      <c r="AB422" s="158"/>
      <c r="AC422" s="158"/>
      <c r="AD422" s="158"/>
      <c r="AE422" s="158"/>
    </row>
    <row r="423" spans="1:31" ht="12" customHeight="1">
      <c r="A423" s="158"/>
      <c r="B423" s="158"/>
      <c r="C423" s="158"/>
      <c r="D423" s="158"/>
      <c r="E423" s="158"/>
      <c r="F423" s="158"/>
      <c r="G423" s="158"/>
      <c r="H423" s="158"/>
      <c r="I423" s="158"/>
      <c r="J423" s="158"/>
      <c r="K423" s="158"/>
      <c r="L423" s="158"/>
      <c r="M423" s="158"/>
      <c r="N423" s="158"/>
      <c r="O423" s="158"/>
      <c r="P423" s="158"/>
      <c r="Q423" s="158"/>
      <c r="R423" s="158"/>
      <c r="S423" s="158"/>
      <c r="T423" s="158"/>
      <c r="U423" s="158"/>
      <c r="V423" s="158"/>
      <c r="W423" s="158"/>
      <c r="X423" s="158"/>
      <c r="Y423" s="158"/>
      <c r="Z423" s="158"/>
      <c r="AA423" s="158"/>
      <c r="AB423" s="158"/>
      <c r="AC423" s="158"/>
      <c r="AD423" s="158"/>
      <c r="AE423" s="158"/>
    </row>
    <row r="424" spans="1:31" ht="12" customHeight="1">
      <c r="A424" s="158"/>
      <c r="B424" s="158"/>
      <c r="C424" s="158"/>
      <c r="D424" s="158"/>
      <c r="E424" s="158"/>
      <c r="F424" s="158"/>
      <c r="G424" s="158"/>
      <c r="H424" s="158"/>
      <c r="I424" s="158"/>
      <c r="J424" s="158"/>
      <c r="K424" s="158"/>
      <c r="L424" s="158"/>
      <c r="M424" s="158"/>
      <c r="N424" s="158"/>
      <c r="O424" s="158"/>
      <c r="P424" s="158"/>
      <c r="Q424" s="158"/>
      <c r="R424" s="158"/>
      <c r="S424" s="158"/>
      <c r="T424" s="158"/>
      <c r="U424" s="158"/>
      <c r="V424" s="158"/>
      <c r="W424" s="158"/>
      <c r="X424" s="158"/>
      <c r="Y424" s="158"/>
      <c r="Z424" s="158"/>
      <c r="AA424" s="158"/>
      <c r="AB424" s="158"/>
      <c r="AC424" s="158"/>
      <c r="AD424" s="158"/>
      <c r="AE424" s="158"/>
    </row>
    <row r="425" spans="1:31" ht="12" customHeight="1">
      <c r="A425" s="158"/>
      <c r="B425" s="158"/>
      <c r="C425" s="158"/>
      <c r="D425" s="158"/>
      <c r="E425" s="158"/>
      <c r="F425" s="158"/>
      <c r="G425" s="158"/>
      <c r="H425" s="158"/>
      <c r="I425" s="158"/>
      <c r="J425" s="158"/>
      <c r="K425" s="158"/>
      <c r="L425" s="158"/>
      <c r="M425" s="158"/>
      <c r="N425" s="158"/>
      <c r="O425" s="158"/>
      <c r="P425" s="158"/>
      <c r="Q425" s="158"/>
      <c r="R425" s="158"/>
      <c r="S425" s="158"/>
      <c r="T425" s="158"/>
      <c r="U425" s="158"/>
      <c r="V425" s="158"/>
      <c r="W425" s="158"/>
      <c r="X425" s="158"/>
      <c r="Y425" s="158"/>
      <c r="Z425" s="158"/>
      <c r="AA425" s="158"/>
      <c r="AB425" s="158"/>
      <c r="AC425" s="158"/>
      <c r="AD425" s="158"/>
      <c r="AE425" s="158"/>
    </row>
    <row r="426" spans="1:31" ht="12" customHeight="1">
      <c r="A426" s="158"/>
      <c r="B426" s="158"/>
      <c r="C426" s="158"/>
      <c r="D426" s="158"/>
      <c r="E426" s="158"/>
      <c r="F426" s="158"/>
      <c r="G426" s="158"/>
      <c r="H426" s="158"/>
      <c r="I426" s="158"/>
      <c r="J426" s="158"/>
      <c r="K426" s="158"/>
      <c r="L426" s="158"/>
      <c r="M426" s="158"/>
      <c r="N426" s="158"/>
      <c r="O426" s="158"/>
      <c r="P426" s="158"/>
      <c r="Q426" s="158"/>
      <c r="R426" s="158"/>
      <c r="S426" s="158"/>
      <c r="T426" s="158"/>
      <c r="U426" s="158"/>
      <c r="V426" s="158"/>
      <c r="W426" s="158"/>
      <c r="X426" s="158"/>
      <c r="Y426" s="158"/>
      <c r="Z426" s="158"/>
      <c r="AA426" s="158"/>
      <c r="AB426" s="158"/>
      <c r="AC426" s="158"/>
      <c r="AD426" s="158"/>
      <c r="AE426" s="158"/>
    </row>
    <row r="427" spans="1:31" ht="12" customHeight="1">
      <c r="A427" s="158"/>
      <c r="B427" s="158"/>
      <c r="C427" s="158"/>
      <c r="D427" s="158"/>
      <c r="E427" s="158"/>
      <c r="F427" s="158"/>
      <c r="G427" s="158"/>
      <c r="H427" s="158"/>
      <c r="I427" s="158"/>
      <c r="J427" s="158"/>
      <c r="K427" s="158"/>
      <c r="L427" s="158"/>
      <c r="M427" s="158"/>
      <c r="N427" s="158"/>
      <c r="O427" s="158"/>
      <c r="P427" s="158"/>
      <c r="Q427" s="158"/>
      <c r="R427" s="158"/>
      <c r="S427" s="158"/>
      <c r="T427" s="158"/>
      <c r="U427" s="158"/>
      <c r="V427" s="158"/>
      <c r="W427" s="158"/>
      <c r="X427" s="158"/>
      <c r="Y427" s="158"/>
      <c r="Z427" s="158"/>
      <c r="AA427" s="158"/>
      <c r="AB427" s="158"/>
      <c r="AC427" s="158"/>
      <c r="AD427" s="158"/>
      <c r="AE427" s="158"/>
    </row>
    <row r="428" spans="1:31" ht="12" customHeight="1">
      <c r="A428" s="158"/>
      <c r="B428" s="158"/>
      <c r="C428" s="158"/>
      <c r="D428" s="158"/>
      <c r="E428" s="158"/>
      <c r="F428" s="158"/>
      <c r="G428" s="158"/>
      <c r="H428" s="158"/>
      <c r="I428" s="158"/>
      <c r="J428" s="158"/>
      <c r="K428" s="158"/>
      <c r="L428" s="158"/>
      <c r="M428" s="158"/>
      <c r="N428" s="158"/>
      <c r="O428" s="158"/>
      <c r="P428" s="158"/>
      <c r="Q428" s="158"/>
      <c r="R428" s="158"/>
      <c r="S428" s="158"/>
      <c r="T428" s="158"/>
      <c r="U428" s="158"/>
      <c r="V428" s="158"/>
      <c r="W428" s="158"/>
      <c r="X428" s="158"/>
      <c r="Y428" s="158"/>
      <c r="Z428" s="158"/>
      <c r="AA428" s="158"/>
      <c r="AB428" s="158"/>
      <c r="AC428" s="158"/>
      <c r="AD428" s="158"/>
      <c r="AE428" s="158"/>
    </row>
    <row r="429" spans="1:31" ht="12" customHeight="1">
      <c r="A429" s="158"/>
      <c r="B429" s="158"/>
      <c r="C429" s="158"/>
      <c r="D429" s="158"/>
      <c r="E429" s="158"/>
      <c r="F429" s="158"/>
      <c r="G429" s="158"/>
      <c r="H429" s="158"/>
      <c r="I429" s="158"/>
      <c r="J429" s="158"/>
      <c r="K429" s="158"/>
      <c r="L429" s="158"/>
      <c r="M429" s="158"/>
      <c r="N429" s="158"/>
      <c r="O429" s="158"/>
      <c r="P429" s="158"/>
      <c r="Q429" s="158"/>
      <c r="R429" s="158"/>
      <c r="S429" s="158"/>
      <c r="T429" s="158"/>
      <c r="U429" s="158"/>
      <c r="V429" s="158"/>
      <c r="W429" s="158"/>
      <c r="X429" s="158"/>
      <c r="Y429" s="158"/>
      <c r="Z429" s="158"/>
      <c r="AA429" s="158"/>
      <c r="AB429" s="158"/>
      <c r="AC429" s="158"/>
      <c r="AD429" s="158"/>
      <c r="AE429" s="158"/>
    </row>
    <row r="430" spans="1:31" ht="12" customHeight="1">
      <c r="A430" s="158"/>
      <c r="B430" s="158"/>
      <c r="C430" s="158"/>
      <c r="D430" s="158"/>
      <c r="E430" s="158"/>
      <c r="F430" s="158"/>
      <c r="G430" s="158"/>
      <c r="H430" s="158"/>
      <c r="I430" s="158"/>
      <c r="J430" s="158"/>
      <c r="K430" s="158"/>
      <c r="L430" s="158"/>
      <c r="M430" s="158"/>
      <c r="N430" s="158"/>
      <c r="O430" s="158"/>
      <c r="P430" s="158"/>
      <c r="Q430" s="158"/>
      <c r="R430" s="158"/>
      <c r="S430" s="158"/>
      <c r="T430" s="158"/>
      <c r="U430" s="158"/>
      <c r="V430" s="158"/>
      <c r="W430" s="158"/>
      <c r="X430" s="158"/>
      <c r="Y430" s="158"/>
      <c r="Z430" s="158"/>
      <c r="AA430" s="158"/>
      <c r="AB430" s="158"/>
      <c r="AC430" s="158"/>
      <c r="AD430" s="158"/>
      <c r="AE430" s="158"/>
    </row>
    <row r="431" spans="1:31" ht="12" customHeight="1">
      <c r="A431" s="158"/>
      <c r="B431" s="158"/>
      <c r="C431" s="158"/>
      <c r="D431" s="158"/>
      <c r="E431" s="158"/>
      <c r="F431" s="158"/>
      <c r="G431" s="158"/>
      <c r="H431" s="158"/>
      <c r="I431" s="158"/>
      <c r="J431" s="158"/>
      <c r="K431" s="158"/>
      <c r="L431" s="158"/>
      <c r="M431" s="158"/>
      <c r="N431" s="158"/>
      <c r="O431" s="158"/>
      <c r="P431" s="158"/>
      <c r="Q431" s="158"/>
      <c r="R431" s="158"/>
      <c r="S431" s="158"/>
      <c r="T431" s="158"/>
      <c r="U431" s="158"/>
      <c r="V431" s="158"/>
      <c r="W431" s="158"/>
      <c r="X431" s="158"/>
      <c r="Y431" s="158"/>
      <c r="Z431" s="158"/>
      <c r="AA431" s="158"/>
      <c r="AB431" s="158"/>
      <c r="AC431" s="158"/>
      <c r="AD431" s="158"/>
      <c r="AE431" s="158"/>
    </row>
    <row r="432" spans="1:31" ht="12" customHeight="1">
      <c r="A432" s="158"/>
      <c r="B432" s="158"/>
      <c r="C432" s="158"/>
      <c r="D432" s="158"/>
      <c r="E432" s="158"/>
      <c r="F432" s="158"/>
      <c r="G432" s="158"/>
      <c r="H432" s="158"/>
      <c r="I432" s="158"/>
      <c r="J432" s="158"/>
      <c r="K432" s="158"/>
      <c r="L432" s="158"/>
      <c r="M432" s="158"/>
      <c r="N432" s="158"/>
      <c r="O432" s="158"/>
      <c r="P432" s="158"/>
      <c r="Q432" s="158"/>
      <c r="R432" s="158"/>
      <c r="S432" s="158"/>
      <c r="T432" s="158"/>
      <c r="U432" s="158"/>
      <c r="V432" s="158"/>
      <c r="W432" s="158"/>
      <c r="X432" s="158"/>
      <c r="Y432" s="158"/>
      <c r="Z432" s="158"/>
      <c r="AA432" s="158"/>
      <c r="AB432" s="158"/>
      <c r="AC432" s="158"/>
      <c r="AD432" s="158"/>
      <c r="AE432" s="158"/>
    </row>
    <row r="433" spans="1:31" ht="12" customHeight="1">
      <c r="A433" s="158"/>
      <c r="B433" s="158"/>
      <c r="C433" s="158"/>
      <c r="D433" s="158"/>
      <c r="E433" s="158"/>
      <c r="F433" s="158"/>
      <c r="G433" s="158"/>
      <c r="H433" s="158"/>
      <c r="I433" s="158"/>
      <c r="J433" s="158"/>
      <c r="K433" s="158"/>
      <c r="L433" s="158"/>
      <c r="M433" s="158"/>
      <c r="N433" s="158"/>
      <c r="O433" s="158"/>
      <c r="P433" s="158"/>
      <c r="Q433" s="158"/>
      <c r="R433" s="158"/>
      <c r="S433" s="158"/>
      <c r="T433" s="158"/>
      <c r="U433" s="158"/>
      <c r="V433" s="158"/>
      <c r="W433" s="158"/>
      <c r="X433" s="158"/>
      <c r="Y433" s="158"/>
      <c r="Z433" s="158"/>
      <c r="AA433" s="158"/>
      <c r="AB433" s="158"/>
      <c r="AC433" s="158"/>
      <c r="AD433" s="158"/>
      <c r="AE433" s="158"/>
    </row>
    <row r="434" spans="1:31" ht="12" customHeight="1">
      <c r="A434" s="158"/>
      <c r="B434" s="158"/>
      <c r="C434" s="158"/>
      <c r="D434" s="158"/>
      <c r="E434" s="158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  <c r="Z434" s="158"/>
      <c r="AA434" s="158"/>
      <c r="AB434" s="158"/>
      <c r="AC434" s="158"/>
      <c r="AD434" s="158"/>
      <c r="AE434" s="158"/>
    </row>
    <row r="435" spans="1:31" ht="12" customHeight="1">
      <c r="A435" s="158"/>
      <c r="B435" s="158"/>
      <c r="C435" s="158"/>
      <c r="D435" s="158"/>
      <c r="E435" s="158"/>
      <c r="F435" s="158"/>
      <c r="G435" s="158"/>
      <c r="H435" s="158"/>
      <c r="I435" s="158"/>
      <c r="J435" s="158"/>
      <c r="K435" s="158"/>
      <c r="L435" s="158"/>
      <c r="M435" s="158"/>
      <c r="N435" s="158"/>
      <c r="O435" s="158"/>
      <c r="P435" s="158"/>
      <c r="Q435" s="158"/>
      <c r="R435" s="158"/>
      <c r="S435" s="158"/>
      <c r="T435" s="158"/>
      <c r="U435" s="158"/>
      <c r="V435" s="158"/>
      <c r="W435" s="158"/>
      <c r="X435" s="158"/>
      <c r="Y435" s="158"/>
      <c r="Z435" s="158"/>
      <c r="AA435" s="158"/>
      <c r="AB435" s="158"/>
      <c r="AC435" s="158"/>
      <c r="AD435" s="158"/>
      <c r="AE435" s="158"/>
    </row>
    <row r="436" spans="1:31" ht="12" customHeight="1">
      <c r="A436" s="158"/>
      <c r="B436" s="158"/>
      <c r="C436" s="158"/>
      <c r="D436" s="158"/>
      <c r="E436" s="158"/>
      <c r="F436" s="158"/>
      <c r="G436" s="158"/>
      <c r="H436" s="158"/>
      <c r="I436" s="158"/>
      <c r="J436" s="158"/>
      <c r="K436" s="158"/>
      <c r="L436" s="158"/>
      <c r="M436" s="158"/>
      <c r="N436" s="158"/>
      <c r="O436" s="158"/>
      <c r="P436" s="158"/>
      <c r="Q436" s="158"/>
      <c r="R436" s="158"/>
      <c r="S436" s="158"/>
      <c r="T436" s="158"/>
      <c r="U436" s="158"/>
      <c r="V436" s="158"/>
      <c r="W436" s="158"/>
      <c r="X436" s="158"/>
      <c r="Y436" s="158"/>
      <c r="Z436" s="158"/>
      <c r="AA436" s="158"/>
      <c r="AB436" s="158"/>
      <c r="AC436" s="158"/>
      <c r="AD436" s="158"/>
      <c r="AE436" s="158"/>
    </row>
    <row r="437" spans="1:31" ht="12" customHeight="1">
      <c r="A437" s="158"/>
      <c r="B437" s="158"/>
      <c r="C437" s="158"/>
      <c r="D437" s="158"/>
      <c r="E437" s="158"/>
      <c r="F437" s="158"/>
      <c r="G437" s="158"/>
      <c r="H437" s="158"/>
      <c r="I437" s="158"/>
      <c r="J437" s="158"/>
      <c r="K437" s="158"/>
      <c r="L437" s="158"/>
      <c r="M437" s="158"/>
      <c r="N437" s="158"/>
      <c r="O437" s="158"/>
      <c r="P437" s="158"/>
      <c r="Q437" s="158"/>
      <c r="R437" s="158"/>
      <c r="S437" s="158"/>
      <c r="T437" s="158"/>
      <c r="U437" s="158"/>
      <c r="V437" s="158"/>
      <c r="W437" s="158"/>
      <c r="X437" s="158"/>
      <c r="Y437" s="158"/>
      <c r="Z437" s="158"/>
      <c r="AA437" s="158"/>
      <c r="AB437" s="158"/>
      <c r="AC437" s="158"/>
      <c r="AD437" s="158"/>
      <c r="AE437" s="158"/>
    </row>
    <row r="438" spans="1:31" ht="12" customHeight="1">
      <c r="A438" s="158"/>
      <c r="B438" s="158"/>
      <c r="C438" s="158"/>
      <c r="D438" s="158"/>
      <c r="E438" s="158"/>
      <c r="F438" s="158"/>
      <c r="G438" s="158"/>
      <c r="H438" s="158"/>
      <c r="I438" s="158"/>
      <c r="J438" s="158"/>
      <c r="K438" s="158"/>
      <c r="L438" s="158"/>
      <c r="M438" s="158"/>
      <c r="N438" s="158"/>
      <c r="O438" s="158"/>
      <c r="P438" s="158"/>
      <c r="Q438" s="158"/>
      <c r="R438" s="158"/>
      <c r="S438" s="158"/>
      <c r="T438" s="158"/>
      <c r="U438" s="158"/>
      <c r="V438" s="158"/>
      <c r="W438" s="158"/>
      <c r="X438" s="158"/>
      <c r="Y438" s="158"/>
      <c r="Z438" s="158"/>
      <c r="AA438" s="158"/>
      <c r="AB438" s="158"/>
      <c r="AC438" s="158"/>
      <c r="AD438" s="158"/>
      <c r="AE438" s="158"/>
    </row>
    <row r="439" spans="1:31" ht="12" customHeight="1">
      <c r="A439" s="158"/>
      <c r="B439" s="158"/>
      <c r="C439" s="158"/>
      <c r="D439" s="158"/>
      <c r="E439" s="158"/>
      <c r="F439" s="158"/>
      <c r="G439" s="158"/>
      <c r="H439" s="158"/>
      <c r="I439" s="158"/>
      <c r="J439" s="158"/>
      <c r="K439" s="158"/>
      <c r="L439" s="158"/>
      <c r="M439" s="158"/>
      <c r="N439" s="158"/>
      <c r="O439" s="158"/>
      <c r="P439" s="158"/>
      <c r="Q439" s="158"/>
      <c r="R439" s="158"/>
      <c r="S439" s="158"/>
      <c r="T439" s="158"/>
      <c r="U439" s="158"/>
      <c r="V439" s="158"/>
      <c r="W439" s="158"/>
      <c r="X439" s="158"/>
      <c r="Y439" s="158"/>
      <c r="Z439" s="158"/>
      <c r="AA439" s="158"/>
      <c r="AB439" s="158"/>
      <c r="AC439" s="158"/>
      <c r="AD439" s="158"/>
      <c r="AE439" s="158"/>
    </row>
    <row r="440" spans="1:31" ht="12" customHeight="1">
      <c r="A440" s="158"/>
      <c r="B440" s="158"/>
      <c r="C440" s="158"/>
      <c r="D440" s="158"/>
      <c r="E440" s="158"/>
      <c r="F440" s="158"/>
      <c r="G440" s="158"/>
      <c r="H440" s="158"/>
      <c r="I440" s="158"/>
      <c r="J440" s="158"/>
      <c r="K440" s="158"/>
      <c r="L440" s="158"/>
      <c r="M440" s="158"/>
      <c r="N440" s="158"/>
      <c r="O440" s="158"/>
      <c r="P440" s="158"/>
      <c r="Q440" s="158"/>
      <c r="R440" s="158"/>
      <c r="S440" s="158"/>
      <c r="T440" s="158"/>
      <c r="U440" s="158"/>
      <c r="V440" s="158"/>
      <c r="W440" s="158"/>
      <c r="X440" s="158"/>
      <c r="Y440" s="158"/>
      <c r="Z440" s="158"/>
      <c r="AA440" s="158"/>
      <c r="AB440" s="158"/>
      <c r="AC440" s="158"/>
      <c r="AD440" s="158"/>
      <c r="AE440" s="158"/>
    </row>
    <row r="441" spans="1:31" ht="12" customHeight="1">
      <c r="A441" s="158"/>
      <c r="B441" s="158"/>
      <c r="C441" s="158"/>
      <c r="D441" s="158"/>
      <c r="E441" s="158"/>
      <c r="F441" s="158"/>
      <c r="G441" s="158"/>
      <c r="H441" s="158"/>
      <c r="I441" s="158"/>
      <c r="J441" s="158"/>
      <c r="K441" s="158"/>
      <c r="L441" s="158"/>
      <c r="M441" s="158"/>
      <c r="N441" s="158"/>
      <c r="O441" s="158"/>
      <c r="P441" s="158"/>
      <c r="Q441" s="158"/>
      <c r="R441" s="158"/>
      <c r="S441" s="158"/>
      <c r="T441" s="158"/>
      <c r="U441" s="158"/>
      <c r="V441" s="158"/>
      <c r="W441" s="158"/>
      <c r="X441" s="158"/>
      <c r="Y441" s="158"/>
      <c r="Z441" s="158"/>
      <c r="AA441" s="158"/>
      <c r="AB441" s="158"/>
      <c r="AC441" s="158"/>
      <c r="AD441" s="158"/>
      <c r="AE441" s="158"/>
    </row>
    <row r="442" spans="1:31" ht="12" customHeight="1">
      <c r="A442" s="158"/>
      <c r="B442" s="158"/>
      <c r="C442" s="158"/>
      <c r="D442" s="158"/>
      <c r="E442" s="158"/>
      <c r="F442" s="158"/>
      <c r="G442" s="158"/>
      <c r="H442" s="158"/>
      <c r="I442" s="158"/>
      <c r="J442" s="158"/>
      <c r="K442" s="158"/>
      <c r="L442" s="158"/>
      <c r="M442" s="158"/>
      <c r="N442" s="158"/>
      <c r="O442" s="158"/>
      <c r="P442" s="158"/>
      <c r="Q442" s="158"/>
      <c r="R442" s="158"/>
      <c r="S442" s="158"/>
      <c r="T442" s="158"/>
      <c r="U442" s="158"/>
      <c r="V442" s="158"/>
      <c r="W442" s="158"/>
      <c r="X442" s="158"/>
      <c r="Y442" s="158"/>
      <c r="Z442" s="158"/>
      <c r="AA442" s="158"/>
      <c r="AB442" s="158"/>
      <c r="AC442" s="158"/>
      <c r="AD442" s="158"/>
      <c r="AE442" s="158"/>
    </row>
    <row r="443" spans="1:31" ht="12" customHeight="1">
      <c r="A443" s="158"/>
      <c r="B443" s="158"/>
      <c r="C443" s="158"/>
      <c r="D443" s="158"/>
      <c r="E443" s="158"/>
      <c r="F443" s="158"/>
      <c r="G443" s="158"/>
      <c r="H443" s="158"/>
      <c r="I443" s="158"/>
      <c r="J443" s="158"/>
      <c r="K443" s="158"/>
      <c r="L443" s="158"/>
      <c r="M443" s="158"/>
      <c r="N443" s="158"/>
      <c r="O443" s="158"/>
      <c r="P443" s="158"/>
      <c r="Q443" s="158"/>
      <c r="R443" s="158"/>
      <c r="S443" s="158"/>
      <c r="T443" s="158"/>
      <c r="U443" s="158"/>
      <c r="V443" s="158"/>
      <c r="W443" s="158"/>
      <c r="X443" s="158"/>
      <c r="Y443" s="158"/>
      <c r="Z443" s="158"/>
      <c r="AA443" s="158"/>
      <c r="AB443" s="158"/>
      <c r="AC443" s="158"/>
      <c r="AD443" s="158"/>
      <c r="AE443" s="158"/>
    </row>
    <row r="444" spans="1:31" ht="12" customHeight="1">
      <c r="A444" s="158"/>
      <c r="B444" s="158"/>
      <c r="C444" s="158"/>
      <c r="D444" s="158"/>
      <c r="E444" s="158"/>
      <c r="F444" s="158"/>
      <c r="G444" s="158"/>
      <c r="H444" s="158"/>
      <c r="I444" s="158"/>
      <c r="J444" s="158"/>
      <c r="K444" s="158"/>
      <c r="L444" s="158"/>
      <c r="M444" s="158"/>
      <c r="N444" s="158"/>
      <c r="O444" s="158"/>
      <c r="P444" s="158"/>
      <c r="Q444" s="158"/>
      <c r="R444" s="158"/>
      <c r="S444" s="158"/>
      <c r="T444" s="158"/>
      <c r="U444" s="158"/>
      <c r="V444" s="158"/>
      <c r="W444" s="158"/>
      <c r="X444" s="158"/>
      <c r="Y444" s="158"/>
      <c r="Z444" s="158"/>
      <c r="AA444" s="158"/>
      <c r="AB444" s="158"/>
      <c r="AC444" s="158"/>
      <c r="AD444" s="158"/>
      <c r="AE444" s="158"/>
    </row>
    <row r="445" spans="1:31" ht="12" customHeight="1">
      <c r="A445" s="158"/>
      <c r="B445" s="158"/>
      <c r="C445" s="158"/>
      <c r="D445" s="158"/>
      <c r="E445" s="158"/>
      <c r="F445" s="158"/>
      <c r="G445" s="158"/>
      <c r="H445" s="158"/>
      <c r="I445" s="158"/>
      <c r="J445" s="158"/>
      <c r="K445" s="158"/>
      <c r="L445" s="158"/>
      <c r="M445" s="158"/>
      <c r="N445" s="158"/>
      <c r="O445" s="158"/>
      <c r="P445" s="158"/>
      <c r="Q445" s="158"/>
      <c r="R445" s="158"/>
      <c r="S445" s="158"/>
      <c r="T445" s="158"/>
      <c r="U445" s="158"/>
      <c r="V445" s="158"/>
      <c r="W445" s="158"/>
      <c r="X445" s="158"/>
      <c r="Y445" s="158"/>
      <c r="Z445" s="158"/>
      <c r="AA445" s="158"/>
      <c r="AB445" s="158"/>
      <c r="AC445" s="158"/>
      <c r="AD445" s="158"/>
      <c r="AE445" s="158"/>
    </row>
    <row r="446" spans="1:31" ht="12" customHeight="1">
      <c r="A446" s="158"/>
      <c r="B446" s="158"/>
      <c r="C446" s="158"/>
      <c r="D446" s="158"/>
      <c r="E446" s="158"/>
      <c r="F446" s="158"/>
      <c r="G446" s="158"/>
      <c r="H446" s="158"/>
      <c r="I446" s="158"/>
      <c r="J446" s="158"/>
      <c r="K446" s="158"/>
      <c r="L446" s="158"/>
      <c r="M446" s="158"/>
      <c r="N446" s="158"/>
      <c r="O446" s="158"/>
      <c r="P446" s="158"/>
      <c r="Q446" s="158"/>
      <c r="R446" s="158"/>
      <c r="S446" s="158"/>
      <c r="T446" s="158"/>
      <c r="U446" s="158"/>
      <c r="V446" s="158"/>
      <c r="W446" s="158"/>
      <c r="X446" s="158"/>
      <c r="Y446" s="158"/>
      <c r="Z446" s="158"/>
      <c r="AA446" s="158"/>
      <c r="AB446" s="158"/>
      <c r="AC446" s="158"/>
      <c r="AD446" s="158"/>
      <c r="AE446" s="158"/>
    </row>
    <row r="447" spans="1:31" ht="12" customHeight="1">
      <c r="A447" s="158"/>
      <c r="B447" s="158"/>
      <c r="C447" s="158"/>
      <c r="D447" s="158"/>
      <c r="E447" s="158"/>
      <c r="F447" s="158"/>
      <c r="G447" s="158"/>
      <c r="H447" s="158"/>
      <c r="I447" s="158"/>
      <c r="J447" s="158"/>
      <c r="K447" s="158"/>
      <c r="L447" s="158"/>
      <c r="M447" s="158"/>
      <c r="N447" s="158"/>
      <c r="O447" s="158"/>
      <c r="P447" s="158"/>
      <c r="Q447" s="158"/>
      <c r="R447" s="158"/>
      <c r="S447" s="158"/>
      <c r="T447" s="158"/>
      <c r="U447" s="158"/>
      <c r="V447" s="158"/>
      <c r="W447" s="158"/>
      <c r="X447" s="158"/>
      <c r="Y447" s="158"/>
      <c r="Z447" s="158"/>
      <c r="AA447" s="158"/>
      <c r="AB447" s="158"/>
      <c r="AC447" s="158"/>
      <c r="AD447" s="158"/>
      <c r="AE447" s="158"/>
    </row>
    <row r="448" spans="1:31" ht="12" customHeight="1">
      <c r="A448" s="158"/>
      <c r="B448" s="158"/>
      <c r="C448" s="158"/>
      <c r="D448" s="158"/>
      <c r="E448" s="158"/>
      <c r="F448" s="158"/>
      <c r="G448" s="158"/>
      <c r="H448" s="158"/>
      <c r="I448" s="158"/>
      <c r="J448" s="158"/>
      <c r="K448" s="158"/>
      <c r="L448" s="158"/>
      <c r="M448" s="158"/>
      <c r="N448" s="158"/>
      <c r="O448" s="158"/>
      <c r="P448" s="158"/>
      <c r="Q448" s="158"/>
      <c r="R448" s="158"/>
      <c r="S448" s="158"/>
      <c r="T448" s="158"/>
      <c r="U448" s="158"/>
      <c r="V448" s="158"/>
      <c r="W448" s="158"/>
      <c r="X448" s="158"/>
      <c r="Y448" s="158"/>
      <c r="Z448" s="158"/>
      <c r="AA448" s="158"/>
      <c r="AB448" s="158"/>
      <c r="AC448" s="158"/>
      <c r="AD448" s="158"/>
      <c r="AE448" s="158"/>
    </row>
    <row r="449" spans="1:31" ht="12" customHeight="1">
      <c r="A449" s="158"/>
      <c r="B449" s="158"/>
      <c r="C449" s="158"/>
      <c r="D449" s="158"/>
      <c r="E449" s="158"/>
      <c r="F449" s="158"/>
      <c r="G449" s="158"/>
      <c r="H449" s="158"/>
      <c r="I449" s="158"/>
      <c r="J449" s="158"/>
      <c r="K449" s="158"/>
      <c r="L449" s="158"/>
      <c r="M449" s="158"/>
      <c r="N449" s="158"/>
      <c r="O449" s="158"/>
      <c r="P449" s="158"/>
      <c r="Q449" s="158"/>
      <c r="R449" s="158"/>
      <c r="S449" s="158"/>
      <c r="T449" s="158"/>
      <c r="U449" s="158"/>
      <c r="V449" s="158"/>
      <c r="W449" s="158"/>
      <c r="X449" s="158"/>
      <c r="Y449" s="158"/>
      <c r="Z449" s="158"/>
      <c r="AA449" s="158"/>
      <c r="AB449" s="158"/>
      <c r="AC449" s="158"/>
      <c r="AD449" s="158"/>
      <c r="AE449" s="158"/>
    </row>
    <row r="450" spans="1:31" ht="12" customHeight="1">
      <c r="A450" s="158"/>
      <c r="B450" s="158"/>
      <c r="C450" s="158"/>
      <c r="D450" s="158"/>
      <c r="E450" s="158"/>
      <c r="F450" s="158"/>
      <c r="G450" s="158"/>
      <c r="H450" s="158"/>
      <c r="I450" s="158"/>
      <c r="J450" s="158"/>
      <c r="K450" s="158"/>
      <c r="L450" s="158"/>
      <c r="M450" s="158"/>
      <c r="N450" s="158"/>
      <c r="O450" s="158"/>
      <c r="P450" s="158"/>
      <c r="Q450" s="158"/>
      <c r="R450" s="158"/>
      <c r="S450" s="158"/>
      <c r="T450" s="158"/>
      <c r="U450" s="158"/>
      <c r="V450" s="158"/>
      <c r="W450" s="158"/>
      <c r="X450" s="158"/>
      <c r="Y450" s="158"/>
      <c r="Z450" s="158"/>
      <c r="AA450" s="158"/>
      <c r="AB450" s="158"/>
      <c r="AC450" s="158"/>
      <c r="AD450" s="158"/>
      <c r="AE450" s="158"/>
    </row>
    <row r="451" spans="1:31" ht="12" customHeight="1">
      <c r="A451" s="158"/>
      <c r="B451" s="158"/>
      <c r="C451" s="158"/>
      <c r="D451" s="158"/>
      <c r="E451" s="158"/>
      <c r="F451" s="158"/>
      <c r="G451" s="158"/>
      <c r="H451" s="158"/>
      <c r="I451" s="158"/>
      <c r="J451" s="158"/>
      <c r="K451" s="158"/>
      <c r="L451" s="158"/>
      <c r="M451" s="158"/>
      <c r="N451" s="158"/>
      <c r="O451" s="158"/>
      <c r="P451" s="158"/>
      <c r="Q451" s="158"/>
      <c r="R451" s="158"/>
      <c r="S451" s="158"/>
      <c r="T451" s="158"/>
      <c r="U451" s="158"/>
      <c r="V451" s="158"/>
      <c r="W451" s="158"/>
      <c r="X451" s="158"/>
      <c r="Y451" s="158"/>
      <c r="Z451" s="158"/>
      <c r="AA451" s="158"/>
      <c r="AB451" s="158"/>
      <c r="AC451" s="158"/>
      <c r="AD451" s="158"/>
      <c r="AE451" s="158"/>
    </row>
    <row r="452" spans="1:31" ht="12" customHeight="1">
      <c r="A452" s="158"/>
      <c r="B452" s="158"/>
      <c r="C452" s="158"/>
      <c r="D452" s="158"/>
      <c r="E452" s="158"/>
      <c r="F452" s="158"/>
      <c r="G452" s="158"/>
      <c r="H452" s="158"/>
      <c r="I452" s="158"/>
      <c r="J452" s="158"/>
      <c r="K452" s="158"/>
      <c r="L452" s="158"/>
      <c r="M452" s="158"/>
      <c r="N452" s="158"/>
      <c r="O452" s="158"/>
      <c r="P452" s="158"/>
      <c r="Q452" s="158"/>
      <c r="R452" s="158"/>
      <c r="S452" s="158"/>
      <c r="T452" s="158"/>
      <c r="U452" s="158"/>
      <c r="V452" s="158"/>
      <c r="W452" s="158"/>
      <c r="X452" s="158"/>
      <c r="Y452" s="158"/>
      <c r="Z452" s="158"/>
      <c r="AA452" s="158"/>
      <c r="AB452" s="158"/>
      <c r="AC452" s="158"/>
      <c r="AD452" s="158"/>
      <c r="AE452" s="158"/>
    </row>
    <row r="453" spans="1:31" ht="12" customHeight="1">
      <c r="A453" s="158"/>
      <c r="B453" s="158"/>
      <c r="C453" s="158"/>
      <c r="D453" s="158"/>
      <c r="E453" s="158"/>
      <c r="F453" s="158"/>
      <c r="G453" s="158"/>
      <c r="H453" s="158"/>
      <c r="I453" s="158"/>
      <c r="J453" s="158"/>
      <c r="K453" s="158"/>
      <c r="L453" s="158"/>
      <c r="M453" s="158"/>
      <c r="N453" s="158"/>
      <c r="O453" s="158"/>
      <c r="P453" s="158"/>
      <c r="Q453" s="158"/>
      <c r="R453" s="158"/>
      <c r="S453" s="158"/>
      <c r="T453" s="158"/>
      <c r="U453" s="158"/>
      <c r="V453" s="158"/>
      <c r="W453" s="158"/>
      <c r="X453" s="158"/>
      <c r="Y453" s="158"/>
      <c r="Z453" s="158"/>
      <c r="AA453" s="158"/>
      <c r="AB453" s="158"/>
      <c r="AC453" s="158"/>
      <c r="AD453" s="158"/>
      <c r="AE453" s="158"/>
    </row>
    <row r="454" spans="1:31" ht="12" customHeight="1">
      <c r="A454" s="158"/>
      <c r="B454" s="158"/>
      <c r="C454" s="158"/>
      <c r="D454" s="158"/>
      <c r="E454" s="158"/>
      <c r="F454" s="158"/>
      <c r="G454" s="158"/>
      <c r="H454" s="158"/>
      <c r="I454" s="158"/>
      <c r="J454" s="158"/>
      <c r="K454" s="158"/>
      <c r="L454" s="158"/>
      <c r="M454" s="158"/>
      <c r="N454" s="158"/>
      <c r="O454" s="158"/>
      <c r="P454" s="158"/>
      <c r="Q454" s="158"/>
      <c r="R454" s="158"/>
      <c r="S454" s="158"/>
      <c r="T454" s="158"/>
      <c r="U454" s="158"/>
      <c r="V454" s="158"/>
      <c r="W454" s="158"/>
      <c r="X454" s="158"/>
      <c r="Y454" s="158"/>
      <c r="Z454" s="158"/>
      <c r="AA454" s="158"/>
      <c r="AB454" s="158"/>
      <c r="AC454" s="158"/>
      <c r="AD454" s="158"/>
      <c r="AE454" s="158"/>
    </row>
    <row r="455" spans="1:31" ht="12" customHeight="1">
      <c r="A455" s="158"/>
      <c r="B455" s="158"/>
      <c r="C455" s="158"/>
      <c r="D455" s="158"/>
      <c r="E455" s="158"/>
      <c r="F455" s="158"/>
      <c r="G455" s="158"/>
      <c r="H455" s="158"/>
      <c r="I455" s="158"/>
      <c r="J455" s="158"/>
      <c r="K455" s="158"/>
      <c r="L455" s="158"/>
      <c r="M455" s="158"/>
      <c r="N455" s="158"/>
      <c r="O455" s="158"/>
      <c r="P455" s="158"/>
      <c r="Q455" s="158"/>
      <c r="R455" s="158"/>
      <c r="S455" s="158"/>
      <c r="T455" s="158"/>
      <c r="U455" s="158"/>
      <c r="V455" s="158"/>
      <c r="W455" s="158"/>
      <c r="X455" s="158"/>
      <c r="Y455" s="158"/>
      <c r="Z455" s="158"/>
      <c r="AA455" s="158"/>
      <c r="AB455" s="158"/>
      <c r="AC455" s="158"/>
      <c r="AD455" s="158"/>
      <c r="AE455" s="158"/>
    </row>
    <row r="456" spans="1:31" ht="12" customHeight="1">
      <c r="A456" s="158"/>
      <c r="B456" s="158"/>
      <c r="C456" s="158"/>
      <c r="D456" s="158"/>
      <c r="E456" s="158"/>
      <c r="F456" s="158"/>
      <c r="G456" s="158"/>
      <c r="H456" s="158"/>
      <c r="I456" s="158"/>
      <c r="J456" s="158"/>
      <c r="K456" s="158"/>
      <c r="L456" s="158"/>
      <c r="M456" s="158"/>
      <c r="N456" s="158"/>
      <c r="O456" s="158"/>
      <c r="P456" s="158"/>
      <c r="Q456" s="158"/>
      <c r="R456" s="158"/>
      <c r="S456" s="158"/>
      <c r="T456" s="158"/>
      <c r="U456" s="158"/>
      <c r="V456" s="158"/>
      <c r="W456" s="158"/>
      <c r="X456" s="158"/>
      <c r="Y456" s="158"/>
      <c r="Z456" s="158"/>
      <c r="AA456" s="158"/>
      <c r="AB456" s="158"/>
      <c r="AC456" s="158"/>
      <c r="AD456" s="158"/>
      <c r="AE456" s="158"/>
    </row>
    <row r="457" spans="1:31" ht="12" customHeight="1">
      <c r="A457" s="158"/>
      <c r="B457" s="158"/>
      <c r="C457" s="158"/>
      <c r="D457" s="158"/>
      <c r="E457" s="158"/>
      <c r="F457" s="158"/>
      <c r="G457" s="158"/>
      <c r="H457" s="158"/>
      <c r="I457" s="158"/>
      <c r="J457" s="158"/>
      <c r="K457" s="158"/>
      <c r="L457" s="158"/>
      <c r="M457" s="158"/>
      <c r="N457" s="158"/>
      <c r="O457" s="158"/>
      <c r="P457" s="158"/>
      <c r="Q457" s="158"/>
      <c r="R457" s="158"/>
      <c r="S457" s="158"/>
      <c r="T457" s="158"/>
      <c r="U457" s="158"/>
      <c r="V457" s="158"/>
      <c r="W457" s="158"/>
      <c r="X457" s="158"/>
      <c r="Y457" s="158"/>
      <c r="Z457" s="158"/>
      <c r="AA457" s="158"/>
      <c r="AB457" s="158"/>
      <c r="AC457" s="158"/>
      <c r="AD457" s="158"/>
      <c r="AE457" s="158"/>
    </row>
    <row r="458" spans="1:31" ht="12" customHeight="1">
      <c r="A458" s="158"/>
      <c r="B458" s="158"/>
      <c r="C458" s="158"/>
      <c r="D458" s="158"/>
      <c r="E458" s="158"/>
      <c r="F458" s="158"/>
      <c r="G458" s="158"/>
      <c r="H458" s="158"/>
      <c r="I458" s="158"/>
      <c r="J458" s="158"/>
      <c r="K458" s="158"/>
      <c r="L458" s="158"/>
      <c r="M458" s="158"/>
      <c r="N458" s="158"/>
      <c r="O458" s="158"/>
      <c r="P458" s="158"/>
      <c r="Q458" s="158"/>
      <c r="R458" s="158"/>
      <c r="S458" s="158"/>
      <c r="T458" s="158"/>
      <c r="U458" s="158"/>
      <c r="V458" s="158"/>
      <c r="W458" s="158"/>
      <c r="X458" s="158"/>
      <c r="Y458" s="158"/>
      <c r="Z458" s="158"/>
      <c r="AA458" s="158"/>
      <c r="AB458" s="158"/>
      <c r="AC458" s="158"/>
      <c r="AD458" s="158"/>
      <c r="AE458" s="158"/>
    </row>
    <row r="459" spans="1:31" ht="12" customHeight="1">
      <c r="A459" s="158"/>
      <c r="B459" s="158"/>
      <c r="C459" s="158"/>
      <c r="D459" s="158"/>
      <c r="E459" s="158"/>
      <c r="F459" s="158"/>
      <c r="G459" s="158"/>
      <c r="H459" s="158"/>
      <c r="I459" s="158"/>
      <c r="J459" s="158"/>
      <c r="K459" s="158"/>
      <c r="L459" s="158"/>
      <c r="M459" s="158"/>
      <c r="N459" s="158"/>
      <c r="O459" s="158"/>
      <c r="P459" s="158"/>
      <c r="Q459" s="158"/>
      <c r="R459" s="158"/>
      <c r="S459" s="158"/>
      <c r="T459" s="158"/>
      <c r="U459" s="158"/>
      <c r="V459" s="158"/>
      <c r="W459" s="158"/>
      <c r="X459" s="158"/>
      <c r="Y459" s="158"/>
      <c r="Z459" s="158"/>
      <c r="AA459" s="158"/>
      <c r="AB459" s="158"/>
      <c r="AC459" s="158"/>
      <c r="AD459" s="158"/>
      <c r="AE459" s="158"/>
    </row>
    <row r="460" spans="1:31" ht="12" customHeight="1">
      <c r="A460" s="158"/>
      <c r="B460" s="158"/>
      <c r="C460" s="158"/>
      <c r="D460" s="158"/>
      <c r="E460" s="158"/>
      <c r="F460" s="158"/>
      <c r="G460" s="158"/>
      <c r="H460" s="158"/>
      <c r="I460" s="158"/>
      <c r="J460" s="158"/>
      <c r="K460" s="158"/>
      <c r="L460" s="158"/>
      <c r="M460" s="158"/>
      <c r="N460" s="158"/>
      <c r="O460" s="158"/>
      <c r="P460" s="158"/>
      <c r="Q460" s="158"/>
      <c r="R460" s="158"/>
      <c r="S460" s="158"/>
      <c r="T460" s="158"/>
      <c r="U460" s="158"/>
      <c r="V460" s="158"/>
      <c r="W460" s="158"/>
      <c r="X460" s="158"/>
      <c r="Y460" s="158"/>
      <c r="Z460" s="158"/>
      <c r="AA460" s="158"/>
      <c r="AB460" s="158"/>
      <c r="AC460" s="158"/>
      <c r="AD460" s="158"/>
      <c r="AE460" s="158"/>
    </row>
    <row r="461" spans="1:31" ht="12" customHeight="1">
      <c r="A461" s="158"/>
      <c r="B461" s="158"/>
      <c r="C461" s="158"/>
      <c r="D461" s="158"/>
      <c r="E461" s="158"/>
      <c r="F461" s="158"/>
      <c r="G461" s="158"/>
      <c r="H461" s="158"/>
      <c r="I461" s="158"/>
      <c r="J461" s="158"/>
      <c r="K461" s="158"/>
      <c r="L461" s="158"/>
      <c r="M461" s="158"/>
      <c r="N461" s="158"/>
      <c r="O461" s="158"/>
      <c r="P461" s="158"/>
      <c r="Q461" s="158"/>
      <c r="R461" s="158"/>
      <c r="S461" s="158"/>
      <c r="T461" s="158"/>
      <c r="U461" s="158"/>
      <c r="V461" s="158"/>
      <c r="W461" s="158"/>
      <c r="X461" s="158"/>
      <c r="Y461" s="158"/>
      <c r="Z461" s="158"/>
      <c r="AA461" s="158"/>
      <c r="AB461" s="158"/>
      <c r="AC461" s="158"/>
      <c r="AD461" s="158"/>
      <c r="AE461" s="158"/>
    </row>
    <row r="462" spans="1:31" ht="12" customHeight="1">
      <c r="A462" s="158"/>
      <c r="B462" s="158"/>
      <c r="C462" s="158"/>
      <c r="D462" s="158"/>
      <c r="E462" s="158"/>
      <c r="F462" s="158"/>
      <c r="G462" s="158"/>
      <c r="H462" s="158"/>
      <c r="I462" s="158"/>
      <c r="J462" s="158"/>
      <c r="K462" s="158"/>
      <c r="L462" s="158"/>
      <c r="M462" s="158"/>
      <c r="N462" s="158"/>
      <c r="O462" s="158"/>
      <c r="P462" s="158"/>
      <c r="Q462" s="158"/>
      <c r="R462" s="158"/>
      <c r="S462" s="158"/>
      <c r="T462" s="158"/>
      <c r="U462" s="158"/>
      <c r="V462" s="158"/>
      <c r="W462" s="158"/>
      <c r="X462" s="158"/>
      <c r="Y462" s="158"/>
      <c r="Z462" s="158"/>
      <c r="AA462" s="158"/>
      <c r="AB462" s="158"/>
      <c r="AC462" s="158"/>
      <c r="AD462" s="158"/>
      <c r="AE462" s="158"/>
    </row>
    <row r="463" spans="1:31" ht="12" customHeight="1">
      <c r="A463" s="158"/>
      <c r="B463" s="158"/>
      <c r="C463" s="158"/>
      <c r="D463" s="158"/>
      <c r="E463" s="158"/>
      <c r="F463" s="158"/>
      <c r="G463" s="158"/>
      <c r="H463" s="158"/>
      <c r="I463" s="158"/>
      <c r="J463" s="158"/>
      <c r="K463" s="158"/>
      <c r="L463" s="158"/>
      <c r="M463" s="158"/>
      <c r="N463" s="158"/>
      <c r="O463" s="158"/>
      <c r="P463" s="158"/>
      <c r="Q463" s="158"/>
      <c r="R463" s="158"/>
      <c r="S463" s="158"/>
      <c r="T463" s="158"/>
      <c r="U463" s="158"/>
      <c r="V463" s="158"/>
      <c r="W463" s="158"/>
      <c r="X463" s="158"/>
      <c r="Y463" s="158"/>
      <c r="Z463" s="158"/>
      <c r="AA463" s="158"/>
      <c r="AB463" s="158"/>
      <c r="AC463" s="158"/>
      <c r="AD463" s="158"/>
      <c r="AE463" s="158"/>
    </row>
    <row r="464" spans="1:31" ht="12" customHeight="1">
      <c r="A464" s="158"/>
      <c r="B464" s="158"/>
      <c r="C464" s="158"/>
      <c r="D464" s="158"/>
      <c r="E464" s="158"/>
      <c r="F464" s="158"/>
      <c r="G464" s="158"/>
      <c r="H464" s="158"/>
      <c r="I464" s="158"/>
      <c r="J464" s="158"/>
      <c r="K464" s="158"/>
      <c r="L464" s="158"/>
      <c r="M464" s="158"/>
      <c r="N464" s="158"/>
      <c r="O464" s="158"/>
      <c r="P464" s="158"/>
      <c r="Q464" s="158"/>
      <c r="R464" s="158"/>
      <c r="S464" s="158"/>
      <c r="T464" s="158"/>
      <c r="U464" s="158"/>
      <c r="V464" s="158"/>
      <c r="W464" s="158"/>
      <c r="X464" s="158"/>
      <c r="Y464" s="158"/>
      <c r="Z464" s="158"/>
      <c r="AA464" s="158"/>
      <c r="AB464" s="158"/>
      <c r="AC464" s="158"/>
      <c r="AD464" s="158"/>
      <c r="AE464" s="158"/>
    </row>
    <row r="465" spans="1:31" ht="12" customHeight="1">
      <c r="A465" s="158"/>
      <c r="B465" s="158"/>
      <c r="C465" s="158"/>
      <c r="D465" s="158"/>
      <c r="E465" s="158"/>
      <c r="F465" s="158"/>
      <c r="G465" s="158"/>
      <c r="H465" s="158"/>
      <c r="I465" s="158"/>
      <c r="J465" s="158"/>
      <c r="K465" s="158"/>
      <c r="L465" s="158"/>
      <c r="M465" s="158"/>
      <c r="N465" s="158"/>
      <c r="O465" s="158"/>
      <c r="P465" s="158"/>
      <c r="Q465" s="158"/>
      <c r="R465" s="158"/>
      <c r="S465" s="158"/>
      <c r="T465" s="158"/>
      <c r="U465" s="158"/>
      <c r="V465" s="158"/>
      <c r="W465" s="158"/>
      <c r="X465" s="158"/>
      <c r="Y465" s="158"/>
      <c r="Z465" s="158"/>
      <c r="AA465" s="158"/>
      <c r="AB465" s="158"/>
      <c r="AC465" s="158"/>
      <c r="AD465" s="158"/>
      <c r="AE465" s="158"/>
    </row>
    <row r="466" spans="1:31" ht="12" customHeight="1">
      <c r="A466" s="158"/>
      <c r="B466" s="158"/>
      <c r="C466" s="158"/>
      <c r="D466" s="158"/>
      <c r="E466" s="158"/>
      <c r="F466" s="158"/>
      <c r="G466" s="158"/>
      <c r="H466" s="158"/>
      <c r="I466" s="158"/>
      <c r="J466" s="158"/>
      <c r="K466" s="158"/>
      <c r="L466" s="158"/>
      <c r="M466" s="158"/>
      <c r="N466" s="158"/>
      <c r="O466" s="158"/>
      <c r="P466" s="158"/>
      <c r="Q466" s="158"/>
      <c r="R466" s="158"/>
      <c r="S466" s="158"/>
      <c r="T466" s="158"/>
      <c r="U466" s="158"/>
      <c r="V466" s="158"/>
      <c r="W466" s="158"/>
      <c r="X466" s="158"/>
      <c r="Y466" s="158"/>
      <c r="Z466" s="158"/>
      <c r="AA466" s="158"/>
      <c r="AB466" s="158"/>
      <c r="AC466" s="158"/>
      <c r="AD466" s="158"/>
      <c r="AE466" s="158"/>
    </row>
    <row r="467" spans="1:31" ht="12" customHeight="1">
      <c r="A467" s="158"/>
      <c r="B467" s="158"/>
      <c r="C467" s="158"/>
      <c r="D467" s="158"/>
      <c r="E467" s="158"/>
      <c r="F467" s="158"/>
      <c r="G467" s="158"/>
      <c r="H467" s="158"/>
      <c r="I467" s="158"/>
      <c r="J467" s="158"/>
      <c r="K467" s="158"/>
      <c r="L467" s="158"/>
      <c r="M467" s="158"/>
      <c r="N467" s="158"/>
      <c r="O467" s="158"/>
      <c r="P467" s="158"/>
      <c r="Q467" s="158"/>
      <c r="R467" s="158"/>
      <c r="S467" s="158"/>
      <c r="T467" s="158"/>
      <c r="U467" s="158"/>
      <c r="V467" s="158"/>
      <c r="W467" s="158"/>
      <c r="X467" s="158"/>
      <c r="Y467" s="158"/>
      <c r="Z467" s="158"/>
      <c r="AA467" s="158"/>
      <c r="AB467" s="158"/>
      <c r="AC467" s="158"/>
      <c r="AD467" s="158"/>
      <c r="AE467" s="158"/>
    </row>
    <row r="468" spans="1:31" ht="12" customHeight="1">
      <c r="A468" s="158"/>
      <c r="B468" s="158"/>
      <c r="C468" s="158"/>
      <c r="D468" s="158"/>
      <c r="E468" s="158"/>
      <c r="F468" s="158"/>
      <c r="G468" s="158"/>
      <c r="H468" s="158"/>
      <c r="I468" s="158"/>
      <c r="J468" s="158"/>
      <c r="K468" s="158"/>
      <c r="L468" s="158"/>
      <c r="M468" s="158"/>
      <c r="N468" s="158"/>
      <c r="O468" s="158"/>
      <c r="P468" s="158"/>
      <c r="Q468" s="158"/>
      <c r="R468" s="158"/>
      <c r="S468" s="158"/>
      <c r="T468" s="158"/>
      <c r="U468" s="158"/>
      <c r="V468" s="158"/>
      <c r="W468" s="158"/>
      <c r="X468" s="158"/>
      <c r="Y468" s="158"/>
      <c r="Z468" s="158"/>
      <c r="AA468" s="158"/>
      <c r="AB468" s="158"/>
      <c r="AC468" s="158"/>
      <c r="AD468" s="158"/>
      <c r="AE468" s="158"/>
    </row>
    <row r="469" spans="1:31" ht="12" customHeight="1">
      <c r="A469" s="158"/>
      <c r="B469" s="158"/>
      <c r="C469" s="158"/>
      <c r="D469" s="158"/>
      <c r="E469" s="158"/>
      <c r="F469" s="158"/>
      <c r="G469" s="158"/>
      <c r="H469" s="158"/>
      <c r="I469" s="158"/>
      <c r="J469" s="158"/>
      <c r="K469" s="158"/>
      <c r="L469" s="158"/>
      <c r="M469" s="158"/>
      <c r="N469" s="158"/>
      <c r="O469" s="158"/>
      <c r="P469" s="158"/>
      <c r="Q469" s="158"/>
      <c r="R469" s="158"/>
      <c r="S469" s="158"/>
      <c r="T469" s="158"/>
      <c r="U469" s="158"/>
      <c r="V469" s="158"/>
      <c r="W469" s="158"/>
      <c r="X469" s="158"/>
      <c r="Y469" s="158"/>
      <c r="Z469" s="158"/>
      <c r="AA469" s="158"/>
      <c r="AB469" s="158"/>
      <c r="AC469" s="158"/>
      <c r="AD469" s="158"/>
      <c r="AE469" s="158"/>
    </row>
    <row r="470" spans="1:31" ht="12" customHeight="1">
      <c r="A470" s="158"/>
      <c r="B470" s="158"/>
      <c r="C470" s="158"/>
      <c r="D470" s="158"/>
      <c r="E470" s="158"/>
      <c r="F470" s="158"/>
      <c r="G470" s="158"/>
      <c r="H470" s="158"/>
      <c r="I470" s="158"/>
      <c r="J470" s="158"/>
      <c r="K470" s="158"/>
      <c r="L470" s="158"/>
      <c r="M470" s="158"/>
      <c r="N470" s="158"/>
      <c r="O470" s="158"/>
      <c r="P470" s="158"/>
      <c r="Q470" s="158"/>
      <c r="R470" s="158"/>
      <c r="S470" s="158"/>
      <c r="T470" s="158"/>
      <c r="U470" s="158"/>
      <c r="V470" s="158"/>
      <c r="W470" s="158"/>
      <c r="X470" s="158"/>
      <c r="Y470" s="158"/>
      <c r="Z470" s="158"/>
      <c r="AA470" s="158"/>
      <c r="AB470" s="158"/>
      <c r="AC470" s="158"/>
      <c r="AD470" s="158"/>
      <c r="AE470" s="158"/>
    </row>
    <row r="471" spans="1:31" ht="12" customHeight="1">
      <c r="A471" s="158"/>
      <c r="B471" s="158"/>
      <c r="C471" s="158"/>
      <c r="D471" s="158"/>
      <c r="E471" s="158"/>
      <c r="F471" s="158"/>
      <c r="G471" s="158"/>
      <c r="H471" s="158"/>
      <c r="I471" s="158"/>
      <c r="J471" s="158"/>
      <c r="K471" s="158"/>
      <c r="L471" s="158"/>
      <c r="M471" s="158"/>
      <c r="N471" s="158"/>
      <c r="O471" s="158"/>
      <c r="P471" s="158"/>
      <c r="Q471" s="158"/>
      <c r="R471" s="158"/>
      <c r="S471" s="158"/>
      <c r="T471" s="158"/>
      <c r="U471" s="158"/>
      <c r="V471" s="158"/>
      <c r="W471" s="158"/>
      <c r="X471" s="158"/>
      <c r="Y471" s="158"/>
      <c r="Z471" s="158"/>
      <c r="AA471" s="158"/>
      <c r="AB471" s="158"/>
      <c r="AC471" s="158"/>
      <c r="AD471" s="158"/>
      <c r="AE471" s="158"/>
    </row>
    <row r="472" spans="1:31" ht="12" customHeight="1">
      <c r="A472" s="158"/>
      <c r="B472" s="158"/>
      <c r="C472" s="158"/>
      <c r="D472" s="158"/>
      <c r="E472" s="158"/>
      <c r="F472" s="158"/>
      <c r="G472" s="158"/>
      <c r="H472" s="158"/>
      <c r="I472" s="158"/>
      <c r="J472" s="158"/>
      <c r="K472" s="158"/>
      <c r="L472" s="158"/>
      <c r="M472" s="158"/>
      <c r="N472" s="158"/>
      <c r="O472" s="158"/>
      <c r="P472" s="158"/>
      <c r="Q472" s="158"/>
      <c r="R472" s="158"/>
      <c r="S472" s="158"/>
      <c r="T472" s="158"/>
      <c r="U472" s="158"/>
      <c r="V472" s="158"/>
      <c r="W472" s="158"/>
      <c r="X472" s="158"/>
      <c r="Y472" s="158"/>
      <c r="Z472" s="158"/>
      <c r="AA472" s="158"/>
      <c r="AB472" s="158"/>
      <c r="AC472" s="158"/>
      <c r="AD472" s="158"/>
      <c r="AE472" s="158"/>
    </row>
    <row r="473" spans="1:31" ht="12" customHeight="1">
      <c r="A473" s="158"/>
      <c r="B473" s="158"/>
      <c r="C473" s="158"/>
      <c r="D473" s="158"/>
      <c r="E473" s="158"/>
      <c r="F473" s="158"/>
      <c r="G473" s="158"/>
      <c r="H473" s="158"/>
      <c r="I473" s="158"/>
      <c r="J473" s="158"/>
      <c r="K473" s="158"/>
      <c r="L473" s="158"/>
      <c r="M473" s="158"/>
      <c r="N473" s="158"/>
      <c r="O473" s="158"/>
      <c r="P473" s="158"/>
      <c r="Q473" s="158"/>
      <c r="R473" s="158"/>
      <c r="S473" s="158"/>
      <c r="T473" s="158"/>
      <c r="U473" s="158"/>
      <c r="V473" s="158"/>
      <c r="W473" s="158"/>
      <c r="X473" s="158"/>
      <c r="Y473" s="158"/>
      <c r="Z473" s="158"/>
      <c r="AA473" s="158"/>
      <c r="AB473" s="158"/>
      <c r="AC473" s="158"/>
      <c r="AD473" s="158"/>
      <c r="AE473" s="158"/>
    </row>
    <row r="474" spans="1:31" ht="12" customHeight="1">
      <c r="A474" s="158"/>
      <c r="B474" s="158"/>
      <c r="C474" s="158"/>
      <c r="D474" s="158"/>
      <c r="E474" s="158"/>
      <c r="F474" s="158"/>
      <c r="G474" s="158"/>
      <c r="H474" s="158"/>
      <c r="I474" s="158"/>
      <c r="J474" s="158"/>
      <c r="K474" s="158"/>
      <c r="L474" s="158"/>
      <c r="M474" s="158"/>
      <c r="N474" s="158"/>
      <c r="O474" s="158"/>
      <c r="P474" s="158"/>
      <c r="Q474" s="158"/>
      <c r="R474" s="158"/>
      <c r="S474" s="158"/>
      <c r="T474" s="158"/>
      <c r="U474" s="158"/>
      <c r="V474" s="158"/>
      <c r="W474" s="158"/>
      <c r="X474" s="158"/>
      <c r="Y474" s="158"/>
      <c r="Z474" s="158"/>
      <c r="AA474" s="158"/>
      <c r="AB474" s="158"/>
      <c r="AC474" s="158"/>
      <c r="AD474" s="158"/>
      <c r="AE474" s="158"/>
    </row>
    <row r="475" spans="1:31" ht="12" customHeight="1">
      <c r="A475" s="158"/>
      <c r="B475" s="158"/>
      <c r="C475" s="158"/>
      <c r="D475" s="158"/>
      <c r="E475" s="158"/>
      <c r="F475" s="158"/>
      <c r="G475" s="158"/>
      <c r="H475" s="158"/>
      <c r="I475" s="158"/>
      <c r="J475" s="158"/>
      <c r="K475" s="158"/>
      <c r="L475" s="158"/>
      <c r="M475" s="158"/>
      <c r="N475" s="158"/>
      <c r="O475" s="158"/>
      <c r="P475" s="158"/>
      <c r="Q475" s="158"/>
      <c r="R475" s="158"/>
      <c r="S475" s="158"/>
      <c r="T475" s="158"/>
      <c r="U475" s="158"/>
      <c r="V475" s="158"/>
      <c r="W475" s="158"/>
      <c r="X475" s="158"/>
      <c r="Y475" s="158"/>
      <c r="Z475" s="158"/>
      <c r="AA475" s="158"/>
      <c r="AB475" s="158"/>
      <c r="AC475" s="158"/>
      <c r="AD475" s="158"/>
      <c r="AE475" s="158"/>
    </row>
    <row r="476" spans="1:31" ht="12" customHeight="1">
      <c r="A476" s="158"/>
      <c r="B476" s="158"/>
      <c r="C476" s="158"/>
      <c r="D476" s="158"/>
      <c r="E476" s="158"/>
      <c r="F476" s="158"/>
      <c r="G476" s="158"/>
      <c r="H476" s="158"/>
      <c r="I476" s="158"/>
      <c r="J476" s="158"/>
      <c r="K476" s="158"/>
      <c r="L476" s="158"/>
      <c r="M476" s="158"/>
      <c r="N476" s="158"/>
      <c r="O476" s="158"/>
      <c r="P476" s="158"/>
      <c r="Q476" s="158"/>
      <c r="R476" s="158"/>
      <c r="S476" s="158"/>
      <c r="T476" s="158"/>
      <c r="U476" s="158"/>
      <c r="V476" s="158"/>
      <c r="W476" s="158"/>
      <c r="X476" s="158"/>
      <c r="Y476" s="158"/>
      <c r="Z476" s="158"/>
      <c r="AA476" s="158"/>
      <c r="AB476" s="158"/>
      <c r="AC476" s="158"/>
      <c r="AD476" s="158"/>
      <c r="AE476" s="158"/>
    </row>
    <row r="477" spans="1:31" ht="12" customHeight="1">
      <c r="A477" s="158"/>
      <c r="B477" s="158"/>
      <c r="C477" s="158"/>
      <c r="D477" s="158"/>
      <c r="E477" s="158"/>
      <c r="F477" s="158"/>
      <c r="G477" s="158"/>
      <c r="H477" s="158"/>
      <c r="I477" s="158"/>
      <c r="J477" s="158"/>
      <c r="K477" s="158"/>
      <c r="L477" s="158"/>
      <c r="M477" s="158"/>
      <c r="N477" s="158"/>
      <c r="O477" s="158"/>
      <c r="P477" s="158"/>
      <c r="Q477" s="158"/>
      <c r="R477" s="158"/>
      <c r="S477" s="158"/>
      <c r="T477" s="158"/>
      <c r="U477" s="158"/>
      <c r="V477" s="158"/>
      <c r="W477" s="158"/>
      <c r="X477" s="158"/>
      <c r="Y477" s="158"/>
      <c r="Z477" s="158"/>
      <c r="AA477" s="158"/>
      <c r="AB477" s="158"/>
      <c r="AC477" s="158"/>
      <c r="AD477" s="158"/>
      <c r="AE477" s="158"/>
    </row>
    <row r="478" spans="1:31" ht="12" customHeight="1">
      <c r="A478" s="158"/>
      <c r="B478" s="158"/>
      <c r="C478" s="158"/>
      <c r="D478" s="158"/>
      <c r="E478" s="158"/>
      <c r="F478" s="158"/>
      <c r="G478" s="158"/>
      <c r="H478" s="158"/>
      <c r="I478" s="158"/>
      <c r="J478" s="158"/>
      <c r="K478" s="158"/>
      <c r="L478" s="158"/>
      <c r="M478" s="158"/>
      <c r="N478" s="158"/>
      <c r="O478" s="158"/>
      <c r="P478" s="158"/>
      <c r="Q478" s="158"/>
      <c r="R478" s="158"/>
      <c r="S478" s="158"/>
      <c r="T478" s="158"/>
      <c r="U478" s="158"/>
      <c r="V478" s="158"/>
      <c r="W478" s="158"/>
      <c r="X478" s="158"/>
      <c r="Y478" s="158"/>
      <c r="Z478" s="158"/>
      <c r="AA478" s="158"/>
      <c r="AB478" s="158"/>
      <c r="AC478" s="158"/>
      <c r="AD478" s="158"/>
      <c r="AE478" s="158"/>
    </row>
    <row r="479" spans="1:31" ht="12" customHeight="1">
      <c r="A479" s="158"/>
      <c r="B479" s="158"/>
      <c r="C479" s="158"/>
      <c r="D479" s="158"/>
      <c r="E479" s="158"/>
      <c r="F479" s="158"/>
      <c r="G479" s="158"/>
      <c r="H479" s="158"/>
      <c r="I479" s="158"/>
      <c r="J479" s="158"/>
      <c r="K479" s="158"/>
      <c r="L479" s="158"/>
      <c r="M479" s="158"/>
      <c r="N479" s="158"/>
      <c r="O479" s="158"/>
      <c r="P479" s="158"/>
      <c r="Q479" s="158"/>
      <c r="R479" s="158"/>
      <c r="S479" s="158"/>
      <c r="T479" s="158"/>
      <c r="U479" s="158"/>
      <c r="V479" s="158"/>
      <c r="W479" s="158"/>
      <c r="X479" s="158"/>
      <c r="Y479" s="158"/>
      <c r="Z479" s="158"/>
      <c r="AA479" s="158"/>
      <c r="AB479" s="158"/>
      <c r="AC479" s="158"/>
      <c r="AD479" s="158"/>
      <c r="AE479" s="158"/>
    </row>
    <row r="480" spans="1:31" ht="12" customHeight="1">
      <c r="A480" s="158"/>
      <c r="B480" s="158"/>
      <c r="C480" s="158"/>
      <c r="D480" s="158"/>
      <c r="E480" s="158"/>
      <c r="F480" s="158"/>
      <c r="G480" s="158"/>
      <c r="H480" s="158"/>
      <c r="I480" s="158"/>
      <c r="J480" s="158"/>
      <c r="K480" s="158"/>
      <c r="L480" s="158"/>
      <c r="M480" s="158"/>
      <c r="N480" s="158"/>
      <c r="O480" s="158"/>
      <c r="P480" s="158"/>
      <c r="Q480" s="158"/>
      <c r="R480" s="158"/>
      <c r="S480" s="158"/>
      <c r="T480" s="158"/>
      <c r="U480" s="158"/>
      <c r="V480" s="158"/>
      <c r="W480" s="158"/>
      <c r="X480" s="158"/>
      <c r="Y480" s="158"/>
      <c r="Z480" s="158"/>
      <c r="AA480" s="158"/>
      <c r="AB480" s="158"/>
      <c r="AC480" s="158"/>
      <c r="AD480" s="158"/>
      <c r="AE480" s="158"/>
    </row>
    <row r="481" spans="1:31" ht="12" customHeight="1">
      <c r="A481" s="158"/>
      <c r="B481" s="158"/>
      <c r="C481" s="158"/>
      <c r="D481" s="158"/>
      <c r="E481" s="158"/>
      <c r="F481" s="158"/>
      <c r="G481" s="158"/>
      <c r="H481" s="158"/>
      <c r="I481" s="158"/>
      <c r="J481" s="158"/>
      <c r="K481" s="158"/>
      <c r="L481" s="158"/>
      <c r="M481" s="158"/>
      <c r="N481" s="158"/>
      <c r="O481" s="158"/>
      <c r="P481" s="158"/>
      <c r="Q481" s="158"/>
      <c r="R481" s="158"/>
      <c r="S481" s="158"/>
      <c r="T481" s="158"/>
      <c r="U481" s="158"/>
      <c r="V481" s="158"/>
      <c r="W481" s="158"/>
      <c r="X481" s="158"/>
      <c r="Y481" s="158"/>
      <c r="Z481" s="158"/>
      <c r="AA481" s="158"/>
      <c r="AB481" s="158"/>
      <c r="AC481" s="158"/>
      <c r="AD481" s="158"/>
      <c r="AE481" s="158"/>
    </row>
    <row r="482" spans="1:31" ht="12" customHeight="1">
      <c r="A482" s="158"/>
      <c r="B482" s="158"/>
      <c r="C482" s="158"/>
      <c r="D482" s="158"/>
      <c r="E482" s="158"/>
      <c r="F482" s="158"/>
      <c r="G482" s="158"/>
      <c r="H482" s="158"/>
      <c r="I482" s="158"/>
      <c r="J482" s="158"/>
      <c r="K482" s="158"/>
      <c r="L482" s="158"/>
      <c r="M482" s="158"/>
      <c r="N482" s="158"/>
      <c r="O482" s="158"/>
      <c r="P482" s="158"/>
      <c r="Q482" s="158"/>
      <c r="R482" s="158"/>
      <c r="S482" s="158"/>
      <c r="T482" s="158"/>
      <c r="U482" s="158"/>
      <c r="V482" s="158"/>
      <c r="W482" s="158"/>
      <c r="X482" s="158"/>
      <c r="Y482" s="158"/>
      <c r="Z482" s="158"/>
      <c r="AA482" s="158"/>
      <c r="AB482" s="158"/>
      <c r="AC482" s="158"/>
      <c r="AD482" s="158"/>
      <c r="AE482" s="158"/>
    </row>
    <row r="483" spans="1:31" ht="12" customHeight="1">
      <c r="A483" s="158"/>
      <c r="B483" s="158"/>
      <c r="C483" s="158"/>
      <c r="D483" s="158"/>
      <c r="E483" s="158"/>
      <c r="F483" s="158"/>
      <c r="G483" s="158"/>
      <c r="H483" s="158"/>
      <c r="I483" s="158"/>
      <c r="J483" s="158"/>
      <c r="K483" s="158"/>
      <c r="L483" s="158"/>
      <c r="M483" s="158"/>
      <c r="N483" s="158"/>
      <c r="O483" s="158"/>
      <c r="P483" s="158"/>
      <c r="Q483" s="158"/>
      <c r="R483" s="158"/>
      <c r="S483" s="158"/>
      <c r="T483" s="158"/>
      <c r="U483" s="158"/>
      <c r="V483" s="158"/>
      <c r="W483" s="158"/>
      <c r="X483" s="158"/>
      <c r="Y483" s="158"/>
      <c r="Z483" s="158"/>
      <c r="AA483" s="158"/>
      <c r="AB483" s="158"/>
      <c r="AC483" s="158"/>
      <c r="AD483" s="158"/>
      <c r="AE483" s="158"/>
    </row>
    <row r="484" spans="1:31" ht="12" customHeight="1">
      <c r="A484" s="158"/>
      <c r="B484" s="158"/>
      <c r="C484" s="158"/>
      <c r="D484" s="158"/>
      <c r="E484" s="158"/>
      <c r="F484" s="158"/>
      <c r="G484" s="158"/>
      <c r="H484" s="158"/>
      <c r="I484" s="158"/>
      <c r="J484" s="158"/>
      <c r="K484" s="158"/>
      <c r="L484" s="158"/>
      <c r="M484" s="158"/>
      <c r="N484" s="158"/>
      <c r="O484" s="158"/>
      <c r="P484" s="158"/>
      <c r="Q484" s="158"/>
      <c r="R484" s="158"/>
      <c r="S484" s="158"/>
      <c r="T484" s="158"/>
      <c r="U484" s="158"/>
      <c r="V484" s="158"/>
      <c r="W484" s="158"/>
      <c r="X484" s="158"/>
      <c r="Y484" s="158"/>
      <c r="Z484" s="158"/>
      <c r="AA484" s="158"/>
      <c r="AB484" s="158"/>
      <c r="AC484" s="158"/>
      <c r="AD484" s="158"/>
      <c r="AE484" s="158"/>
    </row>
    <row r="485" spans="1:31" ht="12" customHeight="1">
      <c r="A485" s="158"/>
      <c r="B485" s="158"/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  <c r="Z485" s="158"/>
      <c r="AA485" s="158"/>
      <c r="AB485" s="158"/>
      <c r="AC485" s="158"/>
      <c r="AD485" s="158"/>
      <c r="AE485" s="158"/>
    </row>
    <row r="486" spans="1:31" ht="12" customHeight="1">
      <c r="A486" s="158"/>
      <c r="B486" s="158"/>
      <c r="C486" s="158"/>
      <c r="D486" s="158"/>
      <c r="E486" s="158"/>
      <c r="F486" s="158"/>
      <c r="G486" s="158"/>
      <c r="H486" s="158"/>
      <c r="I486" s="158"/>
      <c r="J486" s="158"/>
      <c r="K486" s="158"/>
      <c r="L486" s="158"/>
      <c r="M486" s="158"/>
      <c r="N486" s="158"/>
      <c r="O486" s="158"/>
      <c r="P486" s="158"/>
      <c r="Q486" s="158"/>
      <c r="R486" s="158"/>
      <c r="S486" s="158"/>
      <c r="T486" s="158"/>
      <c r="U486" s="158"/>
      <c r="V486" s="158"/>
      <c r="W486" s="158"/>
      <c r="X486" s="158"/>
      <c r="Y486" s="158"/>
      <c r="Z486" s="158"/>
      <c r="AA486" s="158"/>
      <c r="AB486" s="158"/>
      <c r="AC486" s="158"/>
      <c r="AD486" s="158"/>
      <c r="AE486" s="158"/>
    </row>
    <row r="487" spans="1:31" ht="12" customHeight="1">
      <c r="A487" s="158"/>
      <c r="B487" s="158"/>
      <c r="C487" s="158"/>
      <c r="D487" s="158"/>
      <c r="E487" s="158"/>
      <c r="F487" s="158"/>
      <c r="G487" s="158"/>
      <c r="H487" s="158"/>
      <c r="I487" s="158"/>
      <c r="J487" s="158"/>
      <c r="K487" s="158"/>
      <c r="L487" s="158"/>
      <c r="M487" s="158"/>
      <c r="N487" s="158"/>
      <c r="O487" s="158"/>
      <c r="P487" s="158"/>
      <c r="Q487" s="158"/>
      <c r="R487" s="158"/>
      <c r="S487" s="158"/>
      <c r="T487" s="158"/>
      <c r="U487" s="158"/>
      <c r="V487" s="158"/>
      <c r="W487" s="158"/>
      <c r="X487" s="158"/>
      <c r="Y487" s="158"/>
      <c r="Z487" s="158"/>
      <c r="AA487" s="158"/>
      <c r="AB487" s="158"/>
      <c r="AC487" s="158"/>
      <c r="AD487" s="158"/>
      <c r="AE487" s="158"/>
    </row>
    <row r="488" spans="1:31" ht="12" customHeight="1">
      <c r="A488" s="158"/>
      <c r="B488" s="158"/>
      <c r="C488" s="158"/>
      <c r="D488" s="158"/>
      <c r="E488" s="158"/>
      <c r="F488" s="158"/>
      <c r="G488" s="158"/>
      <c r="H488" s="158"/>
      <c r="I488" s="158"/>
      <c r="J488" s="158"/>
      <c r="K488" s="158"/>
      <c r="L488" s="158"/>
      <c r="M488" s="158"/>
      <c r="N488" s="158"/>
      <c r="O488" s="158"/>
      <c r="P488" s="158"/>
      <c r="Q488" s="158"/>
      <c r="R488" s="158"/>
      <c r="S488" s="158"/>
      <c r="T488" s="158"/>
      <c r="U488" s="158"/>
      <c r="V488" s="158"/>
      <c r="W488" s="158"/>
      <c r="X488" s="158"/>
      <c r="Y488" s="158"/>
      <c r="Z488" s="158"/>
      <c r="AA488" s="158"/>
      <c r="AB488" s="158"/>
      <c r="AC488" s="158"/>
      <c r="AD488" s="158"/>
      <c r="AE488" s="158"/>
    </row>
    <row r="489" spans="1:31" ht="12" customHeight="1">
      <c r="A489" s="158"/>
      <c r="B489" s="158"/>
      <c r="C489" s="158"/>
      <c r="D489" s="158"/>
      <c r="E489" s="158"/>
      <c r="F489" s="158"/>
      <c r="G489" s="158"/>
      <c r="H489" s="158"/>
      <c r="I489" s="158"/>
      <c r="J489" s="158"/>
      <c r="K489" s="158"/>
      <c r="L489" s="158"/>
      <c r="M489" s="158"/>
      <c r="N489" s="158"/>
      <c r="O489" s="158"/>
      <c r="P489" s="158"/>
      <c r="Q489" s="158"/>
      <c r="R489" s="158"/>
      <c r="S489" s="158"/>
      <c r="T489" s="158"/>
      <c r="U489" s="158"/>
      <c r="V489" s="158"/>
      <c r="W489" s="158"/>
      <c r="X489" s="158"/>
      <c r="Y489" s="158"/>
      <c r="Z489" s="158"/>
      <c r="AA489" s="158"/>
      <c r="AB489" s="158"/>
      <c r="AC489" s="158"/>
      <c r="AD489" s="158"/>
      <c r="AE489" s="158"/>
    </row>
    <row r="490" spans="1:31" ht="12" customHeight="1">
      <c r="A490" s="158"/>
      <c r="B490" s="158"/>
      <c r="C490" s="158"/>
      <c r="D490" s="158"/>
      <c r="E490" s="158"/>
      <c r="F490" s="158"/>
      <c r="G490" s="158"/>
      <c r="H490" s="158"/>
      <c r="I490" s="158"/>
      <c r="J490" s="158"/>
      <c r="K490" s="158"/>
      <c r="L490" s="158"/>
      <c r="M490" s="158"/>
      <c r="N490" s="158"/>
      <c r="O490" s="158"/>
      <c r="P490" s="158"/>
      <c r="Q490" s="158"/>
      <c r="R490" s="158"/>
      <c r="S490" s="158"/>
      <c r="T490" s="158"/>
      <c r="U490" s="158"/>
      <c r="V490" s="158"/>
      <c r="W490" s="158"/>
      <c r="X490" s="158"/>
      <c r="Y490" s="158"/>
      <c r="Z490" s="158"/>
      <c r="AA490" s="158"/>
      <c r="AB490" s="158"/>
      <c r="AC490" s="158"/>
      <c r="AD490" s="158"/>
      <c r="AE490" s="158"/>
    </row>
    <row r="491" spans="1:31" ht="12" customHeight="1">
      <c r="A491" s="158"/>
      <c r="B491" s="158"/>
      <c r="C491" s="158"/>
      <c r="D491" s="158"/>
      <c r="E491" s="158"/>
      <c r="F491" s="158"/>
      <c r="G491" s="158"/>
      <c r="H491" s="158"/>
      <c r="I491" s="158"/>
      <c r="J491" s="158"/>
      <c r="K491" s="158"/>
      <c r="L491" s="158"/>
      <c r="M491" s="158"/>
      <c r="N491" s="158"/>
      <c r="O491" s="158"/>
      <c r="P491" s="158"/>
      <c r="Q491" s="158"/>
      <c r="R491" s="158"/>
      <c r="S491" s="158"/>
      <c r="T491" s="158"/>
      <c r="U491" s="158"/>
      <c r="V491" s="158"/>
      <c r="W491" s="158"/>
      <c r="X491" s="158"/>
      <c r="Y491" s="158"/>
      <c r="Z491" s="158"/>
      <c r="AA491" s="158"/>
      <c r="AB491" s="158"/>
      <c r="AC491" s="158"/>
      <c r="AD491" s="158"/>
      <c r="AE491" s="158"/>
    </row>
    <row r="492" spans="1:31" ht="12" customHeight="1">
      <c r="A492" s="158"/>
      <c r="B492" s="158"/>
      <c r="C492" s="158"/>
      <c r="D492" s="158"/>
      <c r="E492" s="158"/>
      <c r="F492" s="158"/>
      <c r="G492" s="158"/>
      <c r="H492" s="158"/>
      <c r="I492" s="158"/>
      <c r="J492" s="158"/>
      <c r="K492" s="158"/>
      <c r="L492" s="158"/>
      <c r="M492" s="158"/>
      <c r="N492" s="158"/>
      <c r="O492" s="158"/>
      <c r="P492" s="158"/>
      <c r="Q492" s="158"/>
      <c r="R492" s="158"/>
      <c r="S492" s="158"/>
      <c r="T492" s="158"/>
      <c r="U492" s="158"/>
      <c r="V492" s="158"/>
      <c r="W492" s="158"/>
      <c r="X492" s="158"/>
      <c r="Y492" s="158"/>
      <c r="Z492" s="158"/>
      <c r="AA492" s="158"/>
      <c r="AB492" s="158"/>
      <c r="AC492" s="158"/>
      <c r="AD492" s="158"/>
      <c r="AE492" s="158"/>
    </row>
    <row r="493" spans="1:31" ht="12" customHeight="1">
      <c r="A493" s="158"/>
      <c r="B493" s="158"/>
      <c r="C493" s="158"/>
      <c r="D493" s="158"/>
      <c r="E493" s="158"/>
      <c r="F493" s="158"/>
      <c r="G493" s="158"/>
      <c r="H493" s="158"/>
      <c r="I493" s="158"/>
      <c r="J493" s="158"/>
      <c r="K493" s="158"/>
      <c r="L493" s="158"/>
      <c r="M493" s="158"/>
      <c r="N493" s="158"/>
      <c r="O493" s="158"/>
      <c r="P493" s="158"/>
      <c r="Q493" s="158"/>
      <c r="R493" s="158"/>
      <c r="S493" s="158"/>
      <c r="T493" s="158"/>
      <c r="U493" s="158"/>
      <c r="V493" s="158"/>
      <c r="W493" s="158"/>
      <c r="X493" s="158"/>
      <c r="Y493" s="158"/>
      <c r="Z493" s="158"/>
      <c r="AA493" s="158"/>
      <c r="AB493" s="158"/>
      <c r="AC493" s="158"/>
      <c r="AD493" s="158"/>
      <c r="AE493" s="158"/>
    </row>
    <row r="494" spans="1:31" ht="12" customHeight="1">
      <c r="A494" s="158"/>
      <c r="B494" s="158"/>
      <c r="C494" s="158"/>
      <c r="D494" s="158"/>
      <c r="E494" s="158"/>
      <c r="F494" s="158"/>
      <c r="G494" s="158"/>
      <c r="H494" s="158"/>
      <c r="I494" s="158"/>
      <c r="J494" s="158"/>
      <c r="K494" s="158"/>
      <c r="L494" s="158"/>
      <c r="M494" s="158"/>
      <c r="N494" s="158"/>
      <c r="O494" s="158"/>
      <c r="P494" s="158"/>
      <c r="Q494" s="158"/>
      <c r="R494" s="158"/>
      <c r="S494" s="158"/>
      <c r="T494" s="158"/>
      <c r="U494" s="158"/>
      <c r="V494" s="158"/>
      <c r="W494" s="158"/>
      <c r="X494" s="158"/>
      <c r="Y494" s="158"/>
      <c r="Z494" s="158"/>
      <c r="AA494" s="158"/>
      <c r="AB494" s="158"/>
      <c r="AC494" s="158"/>
      <c r="AD494" s="158"/>
      <c r="AE494" s="158"/>
    </row>
    <row r="495" spans="1:31" ht="12" customHeight="1">
      <c r="A495" s="158"/>
      <c r="B495" s="158"/>
      <c r="C495" s="158"/>
      <c r="D495" s="158"/>
      <c r="E495" s="158"/>
      <c r="F495" s="158"/>
      <c r="G495" s="158"/>
      <c r="H495" s="158"/>
      <c r="I495" s="158"/>
      <c r="J495" s="158"/>
      <c r="K495" s="158"/>
      <c r="L495" s="158"/>
      <c r="M495" s="158"/>
      <c r="N495" s="158"/>
      <c r="O495" s="158"/>
      <c r="P495" s="158"/>
      <c r="Q495" s="158"/>
      <c r="R495" s="158"/>
      <c r="S495" s="158"/>
      <c r="T495" s="158"/>
      <c r="U495" s="158"/>
      <c r="V495" s="158"/>
      <c r="W495" s="158"/>
      <c r="X495" s="158"/>
      <c r="Y495" s="158"/>
      <c r="Z495" s="158"/>
      <c r="AA495" s="158"/>
      <c r="AB495" s="158"/>
      <c r="AC495" s="158"/>
      <c r="AD495" s="158"/>
      <c r="AE495" s="158"/>
    </row>
    <row r="496" spans="1:31" ht="12" customHeight="1">
      <c r="A496" s="158"/>
      <c r="B496" s="158"/>
      <c r="C496" s="158"/>
      <c r="D496" s="158"/>
      <c r="E496" s="158"/>
      <c r="F496" s="158"/>
      <c r="G496" s="158"/>
      <c r="H496" s="158"/>
      <c r="I496" s="158"/>
      <c r="J496" s="158"/>
      <c r="K496" s="158"/>
      <c r="L496" s="158"/>
      <c r="M496" s="158"/>
      <c r="N496" s="158"/>
      <c r="O496" s="158"/>
      <c r="P496" s="158"/>
      <c r="Q496" s="158"/>
      <c r="R496" s="158"/>
      <c r="S496" s="158"/>
      <c r="T496" s="158"/>
      <c r="U496" s="158"/>
      <c r="V496" s="158"/>
      <c r="W496" s="158"/>
      <c r="X496" s="158"/>
      <c r="Y496" s="158"/>
      <c r="Z496" s="158"/>
      <c r="AA496" s="158"/>
      <c r="AB496" s="158"/>
      <c r="AC496" s="158"/>
      <c r="AD496" s="158"/>
      <c r="AE496" s="158"/>
    </row>
    <row r="497" spans="1:31" ht="12" customHeight="1">
      <c r="A497" s="158"/>
      <c r="B497" s="158"/>
      <c r="C497" s="158"/>
      <c r="D497" s="158"/>
      <c r="E497" s="158"/>
      <c r="F497" s="158"/>
      <c r="G497" s="158"/>
      <c r="H497" s="158"/>
      <c r="I497" s="158"/>
      <c r="J497" s="158"/>
      <c r="K497" s="158"/>
      <c r="L497" s="158"/>
      <c r="M497" s="158"/>
      <c r="N497" s="158"/>
      <c r="O497" s="158"/>
      <c r="P497" s="158"/>
      <c r="Q497" s="158"/>
      <c r="R497" s="158"/>
      <c r="S497" s="158"/>
      <c r="T497" s="158"/>
      <c r="U497" s="158"/>
      <c r="V497" s="158"/>
      <c r="W497" s="158"/>
      <c r="X497" s="158"/>
      <c r="Y497" s="158"/>
      <c r="Z497" s="158"/>
      <c r="AA497" s="158"/>
      <c r="AB497" s="158"/>
      <c r="AC497" s="158"/>
      <c r="AD497" s="158"/>
      <c r="AE497" s="158"/>
    </row>
    <row r="498" spans="1:31" ht="12" customHeight="1">
      <c r="A498" s="158"/>
      <c r="B498" s="158"/>
      <c r="C498" s="158"/>
      <c r="D498" s="158"/>
      <c r="E498" s="158"/>
      <c r="F498" s="158"/>
      <c r="G498" s="158"/>
      <c r="H498" s="158"/>
      <c r="I498" s="158"/>
      <c r="J498" s="158"/>
      <c r="K498" s="158"/>
      <c r="L498" s="158"/>
      <c r="M498" s="158"/>
      <c r="N498" s="158"/>
      <c r="O498" s="158"/>
      <c r="P498" s="158"/>
      <c r="Q498" s="158"/>
      <c r="R498" s="158"/>
      <c r="S498" s="158"/>
      <c r="T498" s="158"/>
      <c r="U498" s="158"/>
      <c r="V498" s="158"/>
      <c r="W498" s="158"/>
      <c r="X498" s="158"/>
      <c r="Y498" s="158"/>
      <c r="Z498" s="158"/>
      <c r="AA498" s="158"/>
      <c r="AB498" s="158"/>
      <c r="AC498" s="158"/>
      <c r="AD498" s="158"/>
      <c r="AE498" s="158"/>
    </row>
    <row r="499" spans="1:31" ht="12" customHeight="1">
      <c r="A499" s="158"/>
      <c r="B499" s="158"/>
      <c r="C499" s="158"/>
      <c r="D499" s="158"/>
      <c r="E499" s="158"/>
      <c r="F499" s="158"/>
      <c r="G499" s="158"/>
      <c r="H499" s="158"/>
      <c r="I499" s="158"/>
      <c r="J499" s="158"/>
      <c r="K499" s="158"/>
      <c r="L499" s="158"/>
      <c r="M499" s="158"/>
      <c r="N499" s="158"/>
      <c r="O499" s="158"/>
      <c r="P499" s="158"/>
      <c r="Q499" s="158"/>
      <c r="R499" s="158"/>
      <c r="S499" s="158"/>
      <c r="T499" s="158"/>
      <c r="U499" s="158"/>
      <c r="V499" s="158"/>
      <c r="W499" s="158"/>
      <c r="X499" s="158"/>
      <c r="Y499" s="158"/>
      <c r="Z499" s="158"/>
      <c r="AA499" s="158"/>
      <c r="AB499" s="158"/>
      <c r="AC499" s="158"/>
      <c r="AD499" s="158"/>
      <c r="AE499" s="158"/>
    </row>
    <row r="500" spans="1:31" ht="12" customHeight="1">
      <c r="A500" s="158"/>
      <c r="B500" s="158"/>
      <c r="C500" s="158"/>
      <c r="D500" s="158"/>
      <c r="E500" s="158"/>
      <c r="F500" s="158"/>
      <c r="G500" s="158"/>
      <c r="H500" s="158"/>
      <c r="I500" s="158"/>
      <c r="J500" s="158"/>
      <c r="K500" s="158"/>
      <c r="L500" s="158"/>
      <c r="M500" s="158"/>
      <c r="N500" s="158"/>
      <c r="O500" s="158"/>
      <c r="P500" s="158"/>
      <c r="Q500" s="158"/>
      <c r="R500" s="158"/>
      <c r="S500" s="158"/>
      <c r="T500" s="158"/>
      <c r="U500" s="158"/>
      <c r="V500" s="158"/>
      <c r="W500" s="158"/>
      <c r="X500" s="158"/>
      <c r="Y500" s="158"/>
      <c r="Z500" s="158"/>
      <c r="AA500" s="158"/>
      <c r="AB500" s="158"/>
      <c r="AC500" s="158"/>
      <c r="AD500" s="158"/>
      <c r="AE500" s="158"/>
    </row>
    <row r="501" spans="1:31" ht="12" customHeight="1">
      <c r="A501" s="158"/>
      <c r="B501" s="158"/>
      <c r="C501" s="158"/>
      <c r="D501" s="158"/>
      <c r="E501" s="158"/>
      <c r="F501" s="158"/>
      <c r="G501" s="158"/>
      <c r="H501" s="158"/>
      <c r="I501" s="158"/>
      <c r="J501" s="158"/>
      <c r="K501" s="158"/>
      <c r="L501" s="158"/>
      <c r="M501" s="158"/>
      <c r="N501" s="158"/>
      <c r="O501" s="158"/>
      <c r="P501" s="158"/>
      <c r="Q501" s="158"/>
      <c r="R501" s="158"/>
      <c r="S501" s="158"/>
      <c r="T501" s="158"/>
      <c r="U501" s="158"/>
      <c r="V501" s="158"/>
      <c r="W501" s="158"/>
      <c r="X501" s="158"/>
      <c r="Y501" s="158"/>
      <c r="Z501" s="158"/>
      <c r="AA501" s="158"/>
      <c r="AB501" s="158"/>
      <c r="AC501" s="158"/>
      <c r="AD501" s="158"/>
      <c r="AE501" s="158"/>
    </row>
    <row r="502" spans="1:31" ht="12" customHeight="1">
      <c r="A502" s="158"/>
      <c r="B502" s="158"/>
      <c r="C502" s="158"/>
      <c r="D502" s="158"/>
      <c r="E502" s="158"/>
      <c r="F502" s="158"/>
      <c r="G502" s="158"/>
      <c r="H502" s="158"/>
      <c r="I502" s="158"/>
      <c r="J502" s="158"/>
      <c r="K502" s="158"/>
      <c r="L502" s="158"/>
      <c r="M502" s="158"/>
      <c r="N502" s="158"/>
      <c r="O502" s="158"/>
      <c r="P502" s="158"/>
      <c r="Q502" s="158"/>
      <c r="R502" s="158"/>
      <c r="S502" s="158"/>
      <c r="T502" s="158"/>
      <c r="U502" s="158"/>
      <c r="V502" s="158"/>
      <c r="W502" s="158"/>
      <c r="X502" s="158"/>
      <c r="Y502" s="158"/>
      <c r="Z502" s="158"/>
      <c r="AA502" s="158"/>
      <c r="AB502" s="158"/>
      <c r="AC502" s="158"/>
      <c r="AD502" s="158"/>
      <c r="AE502" s="158"/>
    </row>
    <row r="503" spans="1:31" ht="12" customHeight="1">
      <c r="A503" s="158"/>
      <c r="B503" s="158"/>
      <c r="C503" s="158"/>
      <c r="D503" s="158"/>
      <c r="E503" s="158"/>
      <c r="F503" s="158"/>
      <c r="G503" s="158"/>
      <c r="H503" s="158"/>
      <c r="I503" s="158"/>
      <c r="J503" s="158"/>
      <c r="K503" s="158"/>
      <c r="L503" s="158"/>
      <c r="M503" s="158"/>
      <c r="N503" s="158"/>
      <c r="O503" s="158"/>
      <c r="P503" s="158"/>
      <c r="Q503" s="158"/>
      <c r="R503" s="158"/>
      <c r="S503" s="158"/>
      <c r="T503" s="158"/>
      <c r="U503" s="158"/>
      <c r="V503" s="158"/>
      <c r="W503" s="158"/>
      <c r="X503" s="158"/>
      <c r="Y503" s="158"/>
      <c r="Z503" s="158"/>
      <c r="AA503" s="158"/>
      <c r="AB503" s="158"/>
      <c r="AC503" s="158"/>
      <c r="AD503" s="158"/>
      <c r="AE503" s="158"/>
    </row>
    <row r="504" spans="1:31" ht="12" customHeight="1">
      <c r="A504" s="158"/>
      <c r="B504" s="158"/>
      <c r="C504" s="158"/>
      <c r="D504" s="158"/>
      <c r="E504" s="158"/>
      <c r="F504" s="158"/>
      <c r="G504" s="158"/>
      <c r="H504" s="158"/>
      <c r="I504" s="158"/>
      <c r="J504" s="158"/>
      <c r="K504" s="158"/>
      <c r="L504" s="158"/>
      <c r="M504" s="158"/>
      <c r="N504" s="158"/>
      <c r="O504" s="158"/>
      <c r="P504" s="158"/>
      <c r="Q504" s="158"/>
      <c r="R504" s="158"/>
      <c r="S504" s="158"/>
      <c r="T504" s="158"/>
      <c r="U504" s="158"/>
      <c r="V504" s="158"/>
      <c r="W504" s="158"/>
      <c r="X504" s="158"/>
      <c r="Y504" s="158"/>
      <c r="Z504" s="158"/>
      <c r="AA504" s="158"/>
      <c r="AB504" s="158"/>
      <c r="AC504" s="158"/>
      <c r="AD504" s="158"/>
      <c r="AE504" s="158"/>
    </row>
    <row r="505" spans="1:31" ht="12" customHeight="1">
      <c r="A505" s="158"/>
      <c r="B505" s="158"/>
      <c r="C505" s="158"/>
      <c r="D505" s="158"/>
      <c r="E505" s="158"/>
      <c r="F505" s="158"/>
      <c r="G505" s="158"/>
      <c r="H505" s="158"/>
      <c r="I505" s="158"/>
      <c r="J505" s="158"/>
      <c r="K505" s="158"/>
      <c r="L505" s="158"/>
      <c r="M505" s="158"/>
      <c r="N505" s="158"/>
      <c r="O505" s="158"/>
      <c r="P505" s="158"/>
      <c r="Q505" s="158"/>
      <c r="R505" s="158"/>
      <c r="S505" s="158"/>
      <c r="T505" s="158"/>
      <c r="U505" s="158"/>
      <c r="V505" s="158"/>
      <c r="W505" s="158"/>
      <c r="X505" s="158"/>
      <c r="Y505" s="158"/>
      <c r="Z505" s="158"/>
      <c r="AA505" s="158"/>
      <c r="AB505" s="158"/>
      <c r="AC505" s="158"/>
      <c r="AD505" s="158"/>
      <c r="AE505" s="158"/>
    </row>
    <row r="506" spans="1:31" ht="12" customHeight="1">
      <c r="A506" s="158"/>
      <c r="B506" s="158"/>
      <c r="C506" s="158"/>
      <c r="D506" s="158"/>
      <c r="E506" s="158"/>
      <c r="F506" s="158"/>
      <c r="G506" s="158"/>
      <c r="H506" s="158"/>
      <c r="I506" s="158"/>
      <c r="J506" s="158"/>
      <c r="K506" s="158"/>
      <c r="L506" s="158"/>
      <c r="M506" s="158"/>
      <c r="N506" s="158"/>
      <c r="O506" s="158"/>
      <c r="P506" s="158"/>
      <c r="Q506" s="158"/>
      <c r="R506" s="158"/>
      <c r="S506" s="158"/>
      <c r="T506" s="158"/>
      <c r="U506" s="158"/>
      <c r="V506" s="158"/>
      <c r="W506" s="158"/>
      <c r="X506" s="158"/>
      <c r="Y506" s="158"/>
      <c r="Z506" s="158"/>
      <c r="AA506" s="158"/>
      <c r="AB506" s="158"/>
      <c r="AC506" s="158"/>
      <c r="AD506" s="158"/>
      <c r="AE506" s="158"/>
    </row>
    <row r="507" spans="1:31" ht="12" customHeight="1">
      <c r="A507" s="158"/>
      <c r="B507" s="158"/>
      <c r="C507" s="158"/>
      <c r="D507" s="158"/>
      <c r="E507" s="158"/>
      <c r="F507" s="158"/>
      <c r="G507" s="158"/>
      <c r="H507" s="158"/>
      <c r="I507" s="158"/>
      <c r="J507" s="158"/>
      <c r="K507" s="158"/>
      <c r="L507" s="158"/>
      <c r="M507" s="158"/>
      <c r="N507" s="158"/>
      <c r="O507" s="158"/>
      <c r="P507" s="158"/>
      <c r="Q507" s="158"/>
      <c r="R507" s="158"/>
      <c r="S507" s="158"/>
      <c r="T507" s="158"/>
      <c r="U507" s="158"/>
      <c r="V507" s="158"/>
      <c r="W507" s="158"/>
      <c r="X507" s="158"/>
      <c r="Y507" s="158"/>
      <c r="Z507" s="158"/>
      <c r="AA507" s="158"/>
      <c r="AB507" s="158"/>
      <c r="AC507" s="158"/>
      <c r="AD507" s="158"/>
      <c r="AE507" s="158"/>
    </row>
    <row r="508" spans="1:31" ht="12" customHeight="1">
      <c r="A508" s="158"/>
      <c r="B508" s="158"/>
      <c r="C508" s="158"/>
      <c r="D508" s="158"/>
      <c r="E508" s="158"/>
      <c r="F508" s="158"/>
      <c r="G508" s="158"/>
      <c r="H508" s="158"/>
      <c r="I508" s="158"/>
      <c r="J508" s="158"/>
      <c r="K508" s="158"/>
      <c r="L508" s="158"/>
      <c r="M508" s="158"/>
      <c r="N508" s="158"/>
      <c r="O508" s="158"/>
      <c r="P508" s="158"/>
      <c r="Q508" s="158"/>
      <c r="R508" s="158"/>
      <c r="S508" s="158"/>
      <c r="T508" s="158"/>
      <c r="U508" s="158"/>
      <c r="V508" s="158"/>
      <c r="W508" s="158"/>
      <c r="X508" s="158"/>
      <c r="Y508" s="158"/>
      <c r="Z508" s="158"/>
      <c r="AA508" s="158"/>
      <c r="AB508" s="158"/>
      <c r="AC508" s="158"/>
      <c r="AD508" s="158"/>
      <c r="AE508" s="158"/>
    </row>
    <row r="509" spans="1:31" ht="12" customHeight="1">
      <c r="A509" s="158"/>
      <c r="B509" s="158"/>
      <c r="C509" s="158"/>
      <c r="D509" s="158"/>
      <c r="E509" s="158"/>
      <c r="F509" s="158"/>
      <c r="G509" s="158"/>
      <c r="H509" s="158"/>
      <c r="I509" s="158"/>
      <c r="J509" s="158"/>
      <c r="K509" s="158"/>
      <c r="L509" s="158"/>
      <c r="M509" s="158"/>
      <c r="N509" s="158"/>
      <c r="O509" s="158"/>
      <c r="P509" s="158"/>
      <c r="Q509" s="158"/>
      <c r="R509" s="158"/>
      <c r="S509" s="158"/>
      <c r="T509" s="158"/>
      <c r="U509" s="158"/>
      <c r="V509" s="158"/>
      <c r="W509" s="158"/>
      <c r="X509" s="158"/>
      <c r="Y509" s="158"/>
      <c r="Z509" s="158"/>
      <c r="AA509" s="158"/>
      <c r="AB509" s="158"/>
      <c r="AC509" s="158"/>
      <c r="AD509" s="158"/>
      <c r="AE509" s="158"/>
    </row>
    <row r="510" spans="1:31" ht="12" customHeight="1">
      <c r="A510" s="158"/>
      <c r="B510" s="158"/>
      <c r="C510" s="158"/>
      <c r="D510" s="158"/>
      <c r="E510" s="158"/>
      <c r="F510" s="158"/>
      <c r="G510" s="158"/>
      <c r="H510" s="158"/>
      <c r="I510" s="158"/>
      <c r="J510" s="158"/>
      <c r="K510" s="158"/>
      <c r="L510" s="158"/>
      <c r="M510" s="158"/>
      <c r="N510" s="158"/>
      <c r="O510" s="158"/>
      <c r="P510" s="158"/>
      <c r="Q510" s="158"/>
      <c r="R510" s="158"/>
      <c r="S510" s="158"/>
      <c r="T510" s="158"/>
      <c r="U510" s="158"/>
      <c r="V510" s="158"/>
      <c r="W510" s="158"/>
      <c r="X510" s="158"/>
      <c r="Y510" s="158"/>
      <c r="Z510" s="158"/>
      <c r="AA510" s="158"/>
      <c r="AB510" s="158"/>
      <c r="AC510" s="158"/>
      <c r="AD510" s="158"/>
      <c r="AE510" s="158"/>
    </row>
    <row r="511" spans="1:31" ht="12" customHeight="1">
      <c r="A511" s="158"/>
      <c r="B511" s="158"/>
      <c r="C511" s="158"/>
      <c r="D511" s="158"/>
      <c r="E511" s="158"/>
      <c r="F511" s="158"/>
      <c r="G511" s="158"/>
      <c r="H511" s="158"/>
      <c r="I511" s="158"/>
      <c r="J511" s="158"/>
      <c r="K511" s="158"/>
      <c r="L511" s="158"/>
      <c r="M511" s="158"/>
      <c r="N511" s="158"/>
      <c r="O511" s="158"/>
      <c r="P511" s="158"/>
      <c r="Q511" s="158"/>
      <c r="R511" s="158"/>
      <c r="S511" s="158"/>
      <c r="T511" s="158"/>
      <c r="U511" s="158"/>
      <c r="V511" s="158"/>
      <c r="W511" s="158"/>
      <c r="X511" s="158"/>
      <c r="Y511" s="158"/>
      <c r="Z511" s="158"/>
      <c r="AA511" s="158"/>
      <c r="AB511" s="158"/>
      <c r="AC511" s="158"/>
      <c r="AD511" s="158"/>
      <c r="AE511" s="158"/>
    </row>
    <row r="512" spans="1:31" ht="12" customHeight="1">
      <c r="A512" s="158"/>
      <c r="B512" s="158"/>
      <c r="C512" s="158"/>
      <c r="D512" s="158"/>
      <c r="E512" s="158"/>
      <c r="F512" s="158"/>
      <c r="G512" s="158"/>
      <c r="H512" s="158"/>
      <c r="I512" s="158"/>
      <c r="J512" s="158"/>
      <c r="K512" s="158"/>
      <c r="L512" s="158"/>
      <c r="M512" s="158"/>
      <c r="N512" s="158"/>
      <c r="O512" s="158"/>
      <c r="P512" s="158"/>
      <c r="Q512" s="158"/>
      <c r="R512" s="158"/>
      <c r="S512" s="158"/>
      <c r="T512" s="158"/>
      <c r="U512" s="158"/>
      <c r="V512" s="158"/>
      <c r="W512" s="158"/>
      <c r="X512" s="158"/>
      <c r="Y512" s="158"/>
      <c r="Z512" s="158"/>
      <c r="AA512" s="158"/>
      <c r="AB512" s="158"/>
      <c r="AC512" s="158"/>
      <c r="AD512" s="158"/>
      <c r="AE512" s="158"/>
    </row>
    <row r="513" spans="1:31" ht="12" customHeight="1">
      <c r="A513" s="158"/>
      <c r="B513" s="158"/>
      <c r="C513" s="158"/>
      <c r="D513" s="158"/>
      <c r="E513" s="158"/>
      <c r="F513" s="158"/>
      <c r="G513" s="158"/>
      <c r="H513" s="158"/>
      <c r="I513" s="158"/>
      <c r="J513" s="158"/>
      <c r="K513" s="158"/>
      <c r="L513" s="158"/>
      <c r="M513" s="158"/>
      <c r="N513" s="158"/>
      <c r="O513" s="158"/>
      <c r="P513" s="158"/>
      <c r="Q513" s="158"/>
      <c r="R513" s="158"/>
      <c r="S513" s="158"/>
      <c r="T513" s="158"/>
      <c r="U513" s="158"/>
      <c r="V513" s="158"/>
      <c r="W513" s="158"/>
      <c r="X513" s="158"/>
      <c r="Y513" s="158"/>
      <c r="Z513" s="158"/>
      <c r="AA513" s="158"/>
      <c r="AB513" s="158"/>
      <c r="AC513" s="158"/>
      <c r="AD513" s="158"/>
      <c r="AE513" s="158"/>
    </row>
    <row r="514" spans="1:31" ht="12" customHeight="1">
      <c r="A514" s="158"/>
      <c r="B514" s="158"/>
      <c r="C514" s="158"/>
      <c r="D514" s="158"/>
      <c r="E514" s="158"/>
      <c r="F514" s="158"/>
      <c r="G514" s="158"/>
      <c r="H514" s="158"/>
      <c r="I514" s="158"/>
      <c r="J514" s="158"/>
      <c r="K514" s="158"/>
      <c r="L514" s="158"/>
      <c r="M514" s="158"/>
      <c r="N514" s="158"/>
      <c r="O514" s="158"/>
      <c r="P514" s="158"/>
      <c r="Q514" s="158"/>
      <c r="R514" s="158"/>
      <c r="S514" s="158"/>
      <c r="T514" s="158"/>
      <c r="U514" s="158"/>
      <c r="V514" s="158"/>
      <c r="W514" s="158"/>
      <c r="X514" s="158"/>
      <c r="Y514" s="158"/>
      <c r="Z514" s="158"/>
      <c r="AA514" s="158"/>
      <c r="AB514" s="158"/>
      <c r="AC514" s="158"/>
      <c r="AD514" s="158"/>
      <c r="AE514" s="158"/>
    </row>
    <row r="515" spans="1:31" ht="12" customHeight="1">
      <c r="A515" s="158"/>
      <c r="B515" s="158"/>
      <c r="C515" s="158"/>
      <c r="D515" s="158"/>
      <c r="E515" s="158"/>
      <c r="F515" s="158"/>
      <c r="G515" s="158"/>
      <c r="H515" s="158"/>
      <c r="I515" s="158"/>
      <c r="J515" s="158"/>
      <c r="K515" s="158"/>
      <c r="L515" s="158"/>
      <c r="M515" s="158"/>
      <c r="N515" s="158"/>
      <c r="O515" s="158"/>
      <c r="P515" s="158"/>
      <c r="Q515" s="158"/>
      <c r="R515" s="158"/>
      <c r="S515" s="158"/>
      <c r="T515" s="158"/>
      <c r="U515" s="158"/>
      <c r="V515" s="158"/>
      <c r="W515" s="158"/>
      <c r="X515" s="158"/>
      <c r="Y515" s="158"/>
      <c r="Z515" s="158"/>
      <c r="AA515" s="158"/>
      <c r="AB515" s="158"/>
      <c r="AC515" s="158"/>
      <c r="AD515" s="158"/>
      <c r="AE515" s="158"/>
    </row>
    <row r="516" spans="1:31" ht="12" customHeight="1">
      <c r="A516" s="158"/>
      <c r="B516" s="158"/>
      <c r="C516" s="158"/>
      <c r="D516" s="158"/>
      <c r="E516" s="158"/>
      <c r="F516" s="158"/>
      <c r="G516" s="158"/>
      <c r="H516" s="158"/>
      <c r="I516" s="158"/>
      <c r="J516" s="158"/>
      <c r="K516" s="158"/>
      <c r="L516" s="158"/>
      <c r="M516" s="158"/>
      <c r="N516" s="158"/>
      <c r="O516" s="158"/>
      <c r="P516" s="158"/>
      <c r="Q516" s="158"/>
      <c r="R516" s="158"/>
      <c r="S516" s="158"/>
      <c r="T516" s="158"/>
      <c r="U516" s="158"/>
      <c r="V516" s="158"/>
      <c r="W516" s="158"/>
      <c r="X516" s="158"/>
      <c r="Y516" s="158"/>
      <c r="Z516" s="158"/>
      <c r="AA516" s="158"/>
      <c r="AB516" s="158"/>
      <c r="AC516" s="158"/>
      <c r="AD516" s="158"/>
      <c r="AE516" s="158"/>
    </row>
    <row r="517" spans="1:31" ht="12" customHeight="1">
      <c r="A517" s="158"/>
      <c r="B517" s="158"/>
      <c r="C517" s="158"/>
      <c r="D517" s="158"/>
      <c r="E517" s="158"/>
      <c r="F517" s="158"/>
      <c r="G517" s="158"/>
      <c r="H517" s="158"/>
      <c r="I517" s="158"/>
      <c r="J517" s="158"/>
      <c r="K517" s="158"/>
      <c r="L517" s="158"/>
      <c r="M517" s="158"/>
      <c r="N517" s="158"/>
      <c r="O517" s="158"/>
      <c r="P517" s="158"/>
      <c r="Q517" s="158"/>
      <c r="R517" s="158"/>
      <c r="S517" s="158"/>
      <c r="T517" s="158"/>
      <c r="U517" s="158"/>
      <c r="V517" s="158"/>
      <c r="W517" s="158"/>
      <c r="X517" s="158"/>
      <c r="Y517" s="158"/>
      <c r="Z517" s="158"/>
      <c r="AA517" s="158"/>
      <c r="AB517" s="158"/>
      <c r="AC517" s="158"/>
      <c r="AD517" s="158"/>
      <c r="AE517" s="158"/>
    </row>
    <row r="518" spans="1:31" ht="12" customHeight="1">
      <c r="A518" s="158"/>
      <c r="B518" s="158"/>
      <c r="C518" s="158"/>
      <c r="D518" s="158"/>
      <c r="E518" s="158"/>
      <c r="F518" s="158"/>
      <c r="G518" s="158"/>
      <c r="H518" s="158"/>
      <c r="I518" s="158"/>
      <c r="J518" s="158"/>
      <c r="K518" s="158"/>
      <c r="L518" s="158"/>
      <c r="M518" s="158"/>
      <c r="N518" s="158"/>
      <c r="O518" s="158"/>
      <c r="P518" s="158"/>
      <c r="Q518" s="158"/>
      <c r="R518" s="158"/>
      <c r="S518" s="158"/>
      <c r="T518" s="158"/>
      <c r="U518" s="158"/>
      <c r="V518" s="158"/>
      <c r="W518" s="158"/>
      <c r="X518" s="158"/>
      <c r="Y518" s="158"/>
      <c r="Z518" s="158"/>
      <c r="AA518" s="158"/>
      <c r="AB518" s="158"/>
      <c r="AC518" s="158"/>
      <c r="AD518" s="158"/>
      <c r="AE518" s="158"/>
    </row>
    <row r="519" spans="1:31" ht="12" customHeight="1">
      <c r="A519" s="158"/>
      <c r="B519" s="158"/>
      <c r="C519" s="158"/>
      <c r="D519" s="158"/>
      <c r="E519" s="158"/>
      <c r="F519" s="158"/>
      <c r="G519" s="158"/>
      <c r="H519" s="158"/>
      <c r="I519" s="158"/>
      <c r="J519" s="158"/>
      <c r="K519" s="158"/>
      <c r="L519" s="158"/>
      <c r="M519" s="158"/>
      <c r="N519" s="158"/>
      <c r="O519" s="158"/>
      <c r="P519" s="158"/>
      <c r="Q519" s="158"/>
      <c r="R519" s="158"/>
      <c r="S519" s="158"/>
      <c r="T519" s="158"/>
      <c r="U519" s="158"/>
      <c r="V519" s="158"/>
      <c r="W519" s="158"/>
      <c r="X519" s="158"/>
      <c r="Y519" s="158"/>
      <c r="Z519" s="158"/>
      <c r="AA519" s="158"/>
      <c r="AB519" s="158"/>
      <c r="AC519" s="158"/>
      <c r="AD519" s="158"/>
      <c r="AE519" s="158"/>
    </row>
    <row r="520" spans="1:31" ht="12" customHeight="1">
      <c r="A520" s="158"/>
      <c r="B520" s="158"/>
      <c r="C520" s="158"/>
      <c r="D520" s="158"/>
      <c r="E520" s="158"/>
      <c r="F520" s="158"/>
      <c r="G520" s="158"/>
      <c r="H520" s="158"/>
      <c r="I520" s="158"/>
      <c r="J520" s="158"/>
      <c r="K520" s="158"/>
      <c r="L520" s="158"/>
      <c r="M520" s="158"/>
      <c r="N520" s="158"/>
      <c r="O520" s="158"/>
      <c r="P520" s="158"/>
      <c r="Q520" s="158"/>
      <c r="R520" s="158"/>
      <c r="S520" s="158"/>
      <c r="T520" s="158"/>
      <c r="U520" s="158"/>
      <c r="V520" s="158"/>
      <c r="W520" s="158"/>
      <c r="X520" s="158"/>
      <c r="Y520" s="158"/>
      <c r="Z520" s="158"/>
      <c r="AA520" s="158"/>
      <c r="AB520" s="158"/>
      <c r="AC520" s="158"/>
      <c r="AD520" s="158"/>
      <c r="AE520" s="158"/>
    </row>
    <row r="521" spans="1:31" ht="12" customHeight="1">
      <c r="A521" s="158"/>
      <c r="B521" s="158"/>
      <c r="C521" s="158"/>
      <c r="D521" s="158"/>
      <c r="E521" s="158"/>
      <c r="F521" s="158"/>
      <c r="G521" s="158"/>
      <c r="H521" s="158"/>
      <c r="I521" s="158"/>
      <c r="J521" s="158"/>
      <c r="K521" s="158"/>
      <c r="L521" s="158"/>
      <c r="M521" s="158"/>
      <c r="N521" s="158"/>
      <c r="O521" s="158"/>
      <c r="P521" s="158"/>
      <c r="Q521" s="158"/>
      <c r="R521" s="158"/>
      <c r="S521" s="158"/>
      <c r="T521" s="158"/>
      <c r="U521" s="158"/>
      <c r="V521" s="158"/>
      <c r="W521" s="158"/>
      <c r="X521" s="158"/>
      <c r="Y521" s="158"/>
      <c r="Z521" s="158"/>
      <c r="AA521" s="158"/>
      <c r="AB521" s="158"/>
      <c r="AC521" s="158"/>
      <c r="AD521" s="158"/>
      <c r="AE521" s="158"/>
    </row>
    <row r="522" spans="1:31" ht="12" customHeight="1">
      <c r="A522" s="158"/>
      <c r="B522" s="158"/>
      <c r="C522" s="158"/>
      <c r="D522" s="158"/>
      <c r="E522" s="158"/>
      <c r="F522" s="158"/>
      <c r="G522" s="158"/>
      <c r="H522" s="158"/>
      <c r="I522" s="158"/>
      <c r="J522" s="158"/>
      <c r="K522" s="158"/>
      <c r="L522" s="158"/>
      <c r="M522" s="158"/>
      <c r="N522" s="158"/>
      <c r="O522" s="158"/>
      <c r="P522" s="158"/>
      <c r="Q522" s="158"/>
      <c r="R522" s="158"/>
      <c r="S522" s="158"/>
      <c r="T522" s="158"/>
      <c r="U522" s="158"/>
      <c r="V522" s="158"/>
      <c r="W522" s="158"/>
      <c r="X522" s="158"/>
      <c r="Y522" s="158"/>
      <c r="Z522" s="158"/>
      <c r="AA522" s="158"/>
      <c r="AB522" s="158"/>
      <c r="AC522" s="158"/>
      <c r="AD522" s="158"/>
      <c r="AE522" s="158"/>
    </row>
    <row r="523" spans="1:31" ht="12" customHeight="1">
      <c r="A523" s="158"/>
      <c r="B523" s="158"/>
      <c r="C523" s="158"/>
      <c r="D523" s="158"/>
      <c r="E523" s="158"/>
      <c r="F523" s="158"/>
      <c r="G523" s="158"/>
      <c r="H523" s="158"/>
      <c r="I523" s="158"/>
      <c r="J523" s="158"/>
      <c r="K523" s="158"/>
      <c r="L523" s="158"/>
      <c r="M523" s="158"/>
      <c r="N523" s="158"/>
      <c r="O523" s="158"/>
      <c r="P523" s="158"/>
      <c r="Q523" s="158"/>
      <c r="R523" s="158"/>
      <c r="S523" s="158"/>
      <c r="T523" s="158"/>
      <c r="U523" s="158"/>
      <c r="V523" s="158"/>
      <c r="W523" s="158"/>
      <c r="X523" s="158"/>
      <c r="Y523" s="158"/>
      <c r="Z523" s="158"/>
      <c r="AA523" s="158"/>
      <c r="AB523" s="158"/>
      <c r="AC523" s="158"/>
      <c r="AD523" s="158"/>
      <c r="AE523" s="158"/>
    </row>
    <row r="524" spans="1:31" ht="12" customHeight="1">
      <c r="A524" s="158"/>
      <c r="B524" s="158"/>
      <c r="C524" s="158"/>
      <c r="D524" s="158"/>
      <c r="E524" s="158"/>
      <c r="F524" s="158"/>
      <c r="G524" s="158"/>
      <c r="H524" s="158"/>
      <c r="I524" s="158"/>
      <c r="J524" s="158"/>
      <c r="K524" s="158"/>
      <c r="L524" s="158"/>
      <c r="M524" s="158"/>
      <c r="N524" s="158"/>
      <c r="O524" s="158"/>
      <c r="P524" s="158"/>
      <c r="Q524" s="158"/>
      <c r="R524" s="158"/>
      <c r="S524" s="158"/>
      <c r="T524" s="158"/>
      <c r="U524" s="158"/>
      <c r="V524" s="158"/>
      <c r="W524" s="158"/>
      <c r="X524" s="158"/>
      <c r="Y524" s="158"/>
      <c r="Z524" s="158"/>
      <c r="AA524" s="158"/>
      <c r="AB524" s="158"/>
      <c r="AC524" s="158"/>
      <c r="AD524" s="158"/>
      <c r="AE524" s="158"/>
    </row>
    <row r="525" spans="1:31" ht="12" customHeight="1">
      <c r="A525" s="158"/>
      <c r="B525" s="158"/>
      <c r="C525" s="158"/>
      <c r="D525" s="158"/>
      <c r="E525" s="158"/>
      <c r="F525" s="158"/>
      <c r="G525" s="158"/>
      <c r="H525" s="158"/>
      <c r="I525" s="158"/>
      <c r="J525" s="158"/>
      <c r="K525" s="158"/>
      <c r="L525" s="158"/>
      <c r="M525" s="158"/>
      <c r="N525" s="158"/>
      <c r="O525" s="158"/>
      <c r="P525" s="158"/>
      <c r="Q525" s="158"/>
      <c r="R525" s="158"/>
      <c r="S525" s="158"/>
      <c r="T525" s="158"/>
      <c r="U525" s="158"/>
      <c r="V525" s="158"/>
      <c r="W525" s="158"/>
      <c r="X525" s="158"/>
      <c r="Y525" s="158"/>
      <c r="Z525" s="158"/>
      <c r="AA525" s="158"/>
      <c r="AB525" s="158"/>
      <c r="AC525" s="158"/>
      <c r="AD525" s="158"/>
      <c r="AE525" s="158"/>
    </row>
    <row r="526" spans="1:31" ht="12" customHeight="1">
      <c r="A526" s="158"/>
      <c r="B526" s="158"/>
      <c r="C526" s="158"/>
      <c r="D526" s="158"/>
      <c r="E526" s="158"/>
      <c r="F526" s="158"/>
      <c r="G526" s="158"/>
      <c r="H526" s="158"/>
      <c r="I526" s="158"/>
      <c r="J526" s="158"/>
      <c r="K526" s="158"/>
      <c r="L526" s="158"/>
      <c r="M526" s="158"/>
      <c r="N526" s="158"/>
      <c r="O526" s="158"/>
      <c r="P526" s="158"/>
      <c r="Q526" s="158"/>
      <c r="R526" s="158"/>
      <c r="S526" s="158"/>
      <c r="T526" s="158"/>
      <c r="U526" s="158"/>
      <c r="V526" s="158"/>
      <c r="W526" s="158"/>
      <c r="X526" s="158"/>
      <c r="Y526" s="158"/>
      <c r="Z526" s="158"/>
      <c r="AA526" s="158"/>
      <c r="AB526" s="158"/>
      <c r="AC526" s="158"/>
      <c r="AD526" s="158"/>
      <c r="AE526" s="158"/>
    </row>
    <row r="527" spans="1:31" ht="12" customHeight="1">
      <c r="A527" s="158"/>
      <c r="B527" s="158"/>
      <c r="C527" s="158"/>
      <c r="D527" s="158"/>
      <c r="E527" s="158"/>
      <c r="F527" s="158"/>
      <c r="G527" s="158"/>
      <c r="H527" s="158"/>
      <c r="I527" s="158"/>
      <c r="J527" s="158"/>
      <c r="K527" s="158"/>
      <c r="L527" s="158"/>
      <c r="M527" s="158"/>
      <c r="N527" s="158"/>
      <c r="O527" s="158"/>
      <c r="P527" s="158"/>
      <c r="Q527" s="158"/>
      <c r="R527" s="158"/>
      <c r="S527" s="158"/>
      <c r="T527" s="158"/>
      <c r="U527" s="158"/>
      <c r="V527" s="158"/>
      <c r="W527" s="158"/>
      <c r="X527" s="158"/>
      <c r="Y527" s="158"/>
      <c r="Z527" s="158"/>
      <c r="AA527" s="158"/>
      <c r="AB527" s="158"/>
      <c r="AC527" s="158"/>
      <c r="AD527" s="158"/>
      <c r="AE527" s="158"/>
    </row>
    <row r="528" spans="1:31" ht="12" customHeight="1">
      <c r="A528" s="158"/>
      <c r="B528" s="158"/>
      <c r="C528" s="158"/>
      <c r="D528" s="158"/>
      <c r="E528" s="158"/>
      <c r="F528" s="158"/>
      <c r="G528" s="158"/>
      <c r="H528" s="158"/>
      <c r="I528" s="158"/>
      <c r="J528" s="158"/>
      <c r="K528" s="158"/>
      <c r="L528" s="158"/>
      <c r="M528" s="158"/>
      <c r="N528" s="158"/>
      <c r="O528" s="158"/>
      <c r="P528" s="158"/>
      <c r="Q528" s="158"/>
      <c r="R528" s="158"/>
      <c r="S528" s="158"/>
      <c r="T528" s="158"/>
      <c r="U528" s="158"/>
      <c r="V528" s="158"/>
      <c r="W528" s="158"/>
      <c r="X528" s="158"/>
      <c r="Y528" s="158"/>
      <c r="Z528" s="158"/>
      <c r="AA528" s="158"/>
      <c r="AB528" s="158"/>
      <c r="AC528" s="158"/>
      <c r="AD528" s="158"/>
      <c r="AE528" s="158"/>
    </row>
    <row r="529" spans="1:31" ht="12" customHeight="1">
      <c r="A529" s="158"/>
      <c r="B529" s="158"/>
      <c r="C529" s="158"/>
      <c r="D529" s="158"/>
      <c r="E529" s="158"/>
      <c r="F529" s="158"/>
      <c r="G529" s="158"/>
      <c r="H529" s="158"/>
      <c r="I529" s="158"/>
      <c r="J529" s="158"/>
      <c r="K529" s="158"/>
      <c r="L529" s="158"/>
      <c r="M529" s="158"/>
      <c r="N529" s="158"/>
      <c r="O529" s="158"/>
      <c r="P529" s="158"/>
      <c r="Q529" s="158"/>
      <c r="R529" s="158"/>
      <c r="S529" s="158"/>
      <c r="T529" s="158"/>
      <c r="U529" s="158"/>
      <c r="V529" s="158"/>
      <c r="W529" s="158"/>
      <c r="X529" s="158"/>
      <c r="Y529" s="158"/>
      <c r="Z529" s="158"/>
      <c r="AA529" s="158"/>
      <c r="AB529" s="158"/>
      <c r="AC529" s="158"/>
      <c r="AD529" s="158"/>
      <c r="AE529" s="158"/>
    </row>
    <row r="530" spans="1:31" ht="12" customHeight="1">
      <c r="A530" s="158"/>
      <c r="B530" s="158"/>
      <c r="C530" s="158"/>
      <c r="D530" s="158"/>
      <c r="E530" s="158"/>
      <c r="F530" s="158"/>
      <c r="G530" s="158"/>
      <c r="H530" s="158"/>
      <c r="I530" s="158"/>
      <c r="J530" s="158"/>
      <c r="K530" s="158"/>
      <c r="L530" s="158"/>
      <c r="M530" s="158"/>
      <c r="N530" s="158"/>
      <c r="O530" s="158"/>
      <c r="P530" s="158"/>
      <c r="Q530" s="158"/>
      <c r="R530" s="158"/>
      <c r="S530" s="158"/>
      <c r="T530" s="158"/>
      <c r="U530" s="158"/>
      <c r="V530" s="158"/>
      <c r="W530" s="158"/>
      <c r="X530" s="158"/>
      <c r="Y530" s="158"/>
      <c r="Z530" s="158"/>
      <c r="AA530" s="158"/>
      <c r="AB530" s="158"/>
      <c r="AC530" s="158"/>
      <c r="AD530" s="158"/>
      <c r="AE530" s="158"/>
    </row>
    <row r="531" spans="1:31" ht="12" customHeight="1">
      <c r="A531" s="158"/>
      <c r="B531" s="158"/>
      <c r="C531" s="158"/>
      <c r="D531" s="158"/>
      <c r="E531" s="158"/>
      <c r="F531" s="158"/>
      <c r="G531" s="158"/>
      <c r="H531" s="158"/>
      <c r="I531" s="158"/>
      <c r="J531" s="158"/>
      <c r="K531" s="158"/>
      <c r="L531" s="158"/>
      <c r="M531" s="158"/>
      <c r="N531" s="158"/>
      <c r="O531" s="158"/>
      <c r="P531" s="158"/>
      <c r="Q531" s="158"/>
      <c r="R531" s="158"/>
      <c r="S531" s="158"/>
      <c r="T531" s="158"/>
      <c r="U531" s="158"/>
      <c r="V531" s="158"/>
      <c r="W531" s="158"/>
      <c r="X531" s="158"/>
      <c r="Y531" s="158"/>
      <c r="Z531" s="158"/>
      <c r="AA531" s="158"/>
      <c r="AB531" s="158"/>
      <c r="AC531" s="158"/>
      <c r="AD531" s="158"/>
      <c r="AE531" s="158"/>
    </row>
    <row r="532" spans="1:31" ht="12" customHeight="1">
      <c r="A532" s="158"/>
      <c r="B532" s="158"/>
      <c r="C532" s="158"/>
      <c r="D532" s="158"/>
      <c r="E532" s="158"/>
      <c r="F532" s="158"/>
      <c r="G532" s="158"/>
      <c r="H532" s="158"/>
      <c r="I532" s="158"/>
      <c r="J532" s="158"/>
      <c r="K532" s="158"/>
      <c r="L532" s="158"/>
      <c r="M532" s="158"/>
      <c r="N532" s="158"/>
      <c r="O532" s="158"/>
      <c r="P532" s="158"/>
      <c r="Q532" s="158"/>
      <c r="R532" s="158"/>
      <c r="S532" s="158"/>
      <c r="T532" s="158"/>
      <c r="U532" s="158"/>
      <c r="V532" s="158"/>
      <c r="W532" s="158"/>
      <c r="X532" s="158"/>
      <c r="Y532" s="158"/>
      <c r="Z532" s="158"/>
      <c r="AA532" s="158"/>
      <c r="AB532" s="158"/>
      <c r="AC532" s="158"/>
      <c r="AD532" s="158"/>
      <c r="AE532" s="158"/>
    </row>
    <row r="533" spans="1:31" ht="12" customHeight="1">
      <c r="A533" s="158"/>
      <c r="B533" s="158"/>
      <c r="C533" s="158"/>
      <c r="D533" s="158"/>
      <c r="E533" s="158"/>
      <c r="F533" s="158"/>
      <c r="G533" s="158"/>
      <c r="H533" s="158"/>
      <c r="I533" s="158"/>
      <c r="J533" s="158"/>
      <c r="K533" s="158"/>
      <c r="L533" s="158"/>
      <c r="M533" s="158"/>
      <c r="N533" s="158"/>
      <c r="O533" s="158"/>
      <c r="P533" s="158"/>
      <c r="Q533" s="158"/>
      <c r="R533" s="158"/>
      <c r="S533" s="158"/>
      <c r="T533" s="158"/>
      <c r="U533" s="158"/>
      <c r="V533" s="158"/>
      <c r="W533" s="158"/>
      <c r="X533" s="158"/>
      <c r="Y533" s="158"/>
      <c r="Z533" s="158"/>
      <c r="AA533" s="158"/>
      <c r="AB533" s="158"/>
      <c r="AC533" s="158"/>
      <c r="AD533" s="158"/>
      <c r="AE533" s="158"/>
    </row>
    <row r="534" spans="1:31" ht="12" customHeight="1">
      <c r="A534" s="158"/>
      <c r="B534" s="158"/>
      <c r="C534" s="158"/>
      <c r="D534" s="158"/>
      <c r="E534" s="158"/>
      <c r="F534" s="158"/>
      <c r="G534" s="158"/>
      <c r="H534" s="158"/>
      <c r="I534" s="158"/>
      <c r="J534" s="158"/>
      <c r="K534" s="158"/>
      <c r="L534" s="158"/>
      <c r="M534" s="158"/>
      <c r="N534" s="158"/>
      <c r="O534" s="158"/>
      <c r="P534" s="158"/>
      <c r="Q534" s="158"/>
      <c r="R534" s="158"/>
      <c r="S534" s="158"/>
      <c r="T534" s="158"/>
      <c r="U534" s="158"/>
      <c r="V534" s="158"/>
      <c r="W534" s="158"/>
      <c r="X534" s="158"/>
      <c r="Y534" s="158"/>
      <c r="Z534" s="158"/>
      <c r="AA534" s="158"/>
      <c r="AB534" s="158"/>
      <c r="AC534" s="158"/>
      <c r="AD534" s="158"/>
      <c r="AE534" s="158"/>
    </row>
    <row r="535" spans="1:31" ht="12" customHeight="1">
      <c r="A535" s="158"/>
      <c r="B535" s="158"/>
      <c r="C535" s="158"/>
      <c r="D535" s="158"/>
      <c r="E535" s="158"/>
      <c r="F535" s="158"/>
      <c r="G535" s="158"/>
      <c r="H535" s="158"/>
      <c r="I535" s="158"/>
      <c r="J535" s="158"/>
      <c r="K535" s="158"/>
      <c r="L535" s="158"/>
      <c r="M535" s="158"/>
      <c r="N535" s="158"/>
      <c r="O535" s="158"/>
      <c r="P535" s="158"/>
      <c r="Q535" s="158"/>
      <c r="R535" s="158"/>
      <c r="S535" s="158"/>
      <c r="T535" s="158"/>
      <c r="U535" s="158"/>
      <c r="V535" s="158"/>
      <c r="W535" s="158"/>
      <c r="X535" s="158"/>
      <c r="Y535" s="158"/>
      <c r="Z535" s="158"/>
      <c r="AA535" s="158"/>
      <c r="AB535" s="158"/>
      <c r="AC535" s="158"/>
      <c r="AD535" s="158"/>
      <c r="AE535" s="158"/>
    </row>
    <row r="536" spans="1:31" ht="12" customHeight="1">
      <c r="A536" s="158"/>
      <c r="B536" s="158"/>
      <c r="C536" s="158"/>
      <c r="D536" s="158"/>
      <c r="E536" s="158"/>
      <c r="F536" s="158"/>
      <c r="G536" s="158"/>
      <c r="H536" s="158"/>
      <c r="I536" s="158"/>
      <c r="J536" s="158"/>
      <c r="K536" s="158"/>
      <c r="L536" s="158"/>
      <c r="M536" s="158"/>
      <c r="N536" s="158"/>
      <c r="O536" s="158"/>
      <c r="P536" s="158"/>
      <c r="Q536" s="158"/>
      <c r="R536" s="158"/>
      <c r="S536" s="158"/>
      <c r="T536" s="158"/>
      <c r="U536" s="158"/>
      <c r="V536" s="158"/>
      <c r="W536" s="158"/>
      <c r="X536" s="158"/>
      <c r="Y536" s="158"/>
      <c r="Z536" s="158"/>
      <c r="AA536" s="158"/>
      <c r="AB536" s="158"/>
      <c r="AC536" s="158"/>
      <c r="AD536" s="158"/>
      <c r="AE536" s="158"/>
    </row>
    <row r="537" spans="1:31" ht="12" customHeight="1">
      <c r="A537" s="158"/>
      <c r="B537" s="158"/>
      <c r="C537" s="158"/>
      <c r="D537" s="158"/>
      <c r="E537" s="158"/>
      <c r="F537" s="158"/>
      <c r="G537" s="158"/>
      <c r="H537" s="158"/>
      <c r="I537" s="158"/>
      <c r="J537" s="158"/>
      <c r="K537" s="158"/>
      <c r="L537" s="158"/>
      <c r="M537" s="158"/>
      <c r="N537" s="158"/>
      <c r="O537" s="158"/>
      <c r="P537" s="158"/>
      <c r="Q537" s="158"/>
      <c r="R537" s="158"/>
      <c r="S537" s="158"/>
      <c r="T537" s="158"/>
      <c r="U537" s="158"/>
      <c r="V537" s="158"/>
      <c r="W537" s="158"/>
      <c r="X537" s="158"/>
      <c r="Y537" s="158"/>
      <c r="Z537" s="158"/>
      <c r="AA537" s="158"/>
      <c r="AB537" s="158"/>
      <c r="AC537" s="158"/>
      <c r="AD537" s="158"/>
      <c r="AE537" s="158"/>
    </row>
    <row r="538" spans="1:31" ht="12" customHeight="1">
      <c r="A538" s="158"/>
      <c r="B538" s="158"/>
      <c r="C538" s="158"/>
      <c r="D538" s="158"/>
      <c r="E538" s="158"/>
      <c r="F538" s="158"/>
      <c r="G538" s="158"/>
      <c r="H538" s="158"/>
      <c r="I538" s="158"/>
      <c r="J538" s="158"/>
      <c r="K538" s="158"/>
      <c r="L538" s="158"/>
      <c r="M538" s="158"/>
      <c r="N538" s="158"/>
      <c r="O538" s="158"/>
      <c r="P538" s="158"/>
      <c r="Q538" s="158"/>
      <c r="R538" s="158"/>
      <c r="S538" s="158"/>
      <c r="T538" s="158"/>
      <c r="U538" s="158"/>
      <c r="V538" s="158"/>
      <c r="W538" s="158"/>
      <c r="X538" s="158"/>
      <c r="Y538" s="158"/>
      <c r="Z538" s="158"/>
      <c r="AA538" s="158"/>
      <c r="AB538" s="158"/>
      <c r="AC538" s="158"/>
      <c r="AD538" s="158"/>
      <c r="AE538" s="158"/>
    </row>
    <row r="539" spans="1:31" ht="12" customHeight="1">
      <c r="A539" s="158"/>
      <c r="B539" s="158"/>
      <c r="C539" s="158"/>
      <c r="D539" s="158"/>
      <c r="E539" s="158"/>
      <c r="F539" s="158"/>
      <c r="G539" s="158"/>
      <c r="H539" s="158"/>
      <c r="I539" s="158"/>
      <c r="J539" s="158"/>
      <c r="K539" s="158"/>
      <c r="L539" s="158"/>
      <c r="M539" s="158"/>
      <c r="N539" s="158"/>
      <c r="O539" s="158"/>
      <c r="P539" s="158"/>
      <c r="Q539" s="158"/>
      <c r="R539" s="158"/>
      <c r="S539" s="158"/>
      <c r="T539" s="158"/>
      <c r="U539" s="158"/>
      <c r="V539" s="158"/>
      <c r="W539" s="158"/>
      <c r="X539" s="158"/>
      <c r="Y539" s="158"/>
      <c r="Z539" s="158"/>
      <c r="AA539" s="158"/>
      <c r="AB539" s="158"/>
      <c r="AC539" s="158"/>
      <c r="AD539" s="158"/>
      <c r="AE539" s="158"/>
    </row>
    <row r="540" spans="1:31" ht="12" customHeight="1">
      <c r="A540" s="158"/>
      <c r="B540" s="158"/>
      <c r="C540" s="158"/>
      <c r="D540" s="158"/>
      <c r="E540" s="158"/>
      <c r="F540" s="158"/>
      <c r="G540" s="158"/>
      <c r="H540" s="158"/>
      <c r="I540" s="158"/>
      <c r="J540" s="158"/>
      <c r="K540" s="158"/>
      <c r="L540" s="158"/>
      <c r="M540" s="158"/>
      <c r="N540" s="158"/>
      <c r="O540" s="158"/>
      <c r="P540" s="158"/>
      <c r="Q540" s="158"/>
      <c r="R540" s="158"/>
      <c r="S540" s="158"/>
      <c r="T540" s="158"/>
      <c r="U540" s="158"/>
      <c r="V540" s="158"/>
      <c r="W540" s="158"/>
      <c r="X540" s="158"/>
      <c r="Y540" s="158"/>
      <c r="Z540" s="158"/>
      <c r="AA540" s="158"/>
      <c r="AB540" s="158"/>
      <c r="AC540" s="158"/>
      <c r="AD540" s="158"/>
      <c r="AE540" s="158"/>
    </row>
    <row r="541" spans="1:31" ht="12" customHeight="1">
      <c r="A541" s="158"/>
      <c r="B541" s="158"/>
      <c r="C541" s="158"/>
      <c r="D541" s="158"/>
      <c r="E541" s="158"/>
      <c r="F541" s="158"/>
      <c r="G541" s="158"/>
      <c r="H541" s="158"/>
      <c r="I541" s="158"/>
      <c r="J541" s="158"/>
      <c r="K541" s="158"/>
      <c r="L541" s="158"/>
      <c r="M541" s="158"/>
      <c r="N541" s="158"/>
      <c r="O541" s="158"/>
      <c r="P541" s="158"/>
      <c r="Q541" s="158"/>
      <c r="R541" s="158"/>
      <c r="S541" s="158"/>
      <c r="T541" s="158"/>
      <c r="U541" s="158"/>
      <c r="V541" s="158"/>
      <c r="W541" s="158"/>
      <c r="X541" s="158"/>
      <c r="Y541" s="158"/>
      <c r="Z541" s="158"/>
      <c r="AA541" s="158"/>
      <c r="AB541" s="158"/>
      <c r="AC541" s="158"/>
      <c r="AD541" s="158"/>
      <c r="AE541" s="158"/>
    </row>
    <row r="542" spans="1:31" ht="12" customHeight="1">
      <c r="A542" s="158"/>
      <c r="B542" s="158"/>
      <c r="C542" s="158"/>
      <c r="D542" s="158"/>
      <c r="E542" s="158"/>
      <c r="F542" s="158"/>
      <c r="G542" s="158"/>
      <c r="H542" s="158"/>
      <c r="I542" s="158"/>
      <c r="J542" s="158"/>
      <c r="K542" s="158"/>
      <c r="L542" s="158"/>
      <c r="M542" s="158"/>
      <c r="N542" s="158"/>
      <c r="O542" s="158"/>
      <c r="P542" s="158"/>
      <c r="Q542" s="158"/>
      <c r="R542" s="158"/>
      <c r="S542" s="158"/>
      <c r="T542" s="158"/>
      <c r="U542" s="158"/>
      <c r="V542" s="158"/>
      <c r="W542" s="158"/>
      <c r="X542" s="158"/>
      <c r="Y542" s="158"/>
      <c r="Z542" s="158"/>
      <c r="AA542" s="158"/>
      <c r="AB542" s="158"/>
      <c r="AC542" s="158"/>
      <c r="AD542" s="158"/>
      <c r="AE542" s="158"/>
    </row>
    <row r="543" spans="1:31" ht="12" customHeight="1">
      <c r="A543" s="158"/>
      <c r="B543" s="158"/>
      <c r="C543" s="158"/>
      <c r="D543" s="158"/>
      <c r="E543" s="158"/>
      <c r="F543" s="158"/>
      <c r="G543" s="158"/>
      <c r="H543" s="158"/>
      <c r="I543" s="158"/>
      <c r="J543" s="158"/>
      <c r="K543" s="158"/>
      <c r="L543" s="158"/>
      <c r="M543" s="158"/>
      <c r="N543" s="158"/>
      <c r="O543" s="158"/>
      <c r="P543" s="158"/>
      <c r="Q543" s="158"/>
      <c r="R543" s="158"/>
      <c r="S543" s="158"/>
      <c r="T543" s="158"/>
      <c r="U543" s="158"/>
      <c r="V543" s="158"/>
      <c r="W543" s="158"/>
      <c r="X543" s="158"/>
      <c r="Y543" s="158"/>
      <c r="Z543" s="158"/>
      <c r="AA543" s="158"/>
      <c r="AB543" s="158"/>
      <c r="AC543" s="158"/>
      <c r="AD543" s="158"/>
      <c r="AE543" s="158"/>
    </row>
    <row r="544" spans="1:31" ht="12" customHeight="1">
      <c r="A544" s="158"/>
      <c r="B544" s="158"/>
      <c r="C544" s="158"/>
      <c r="D544" s="158"/>
      <c r="E544" s="158"/>
      <c r="F544" s="158"/>
      <c r="G544" s="158"/>
      <c r="H544" s="158"/>
      <c r="I544" s="158"/>
      <c r="J544" s="158"/>
      <c r="K544" s="158"/>
      <c r="L544" s="158"/>
      <c r="M544" s="158"/>
      <c r="N544" s="158"/>
      <c r="O544" s="158"/>
      <c r="P544" s="158"/>
      <c r="Q544" s="158"/>
      <c r="R544" s="158"/>
      <c r="S544" s="158"/>
      <c r="T544" s="158"/>
      <c r="U544" s="158"/>
      <c r="V544" s="158"/>
      <c r="W544" s="158"/>
      <c r="X544" s="158"/>
      <c r="Y544" s="158"/>
      <c r="Z544" s="158"/>
      <c r="AA544" s="158"/>
      <c r="AB544" s="158"/>
      <c r="AC544" s="158"/>
      <c r="AD544" s="158"/>
      <c r="AE544" s="158"/>
    </row>
    <row r="545" spans="1:31" ht="12" customHeight="1">
      <c r="A545" s="158"/>
      <c r="B545" s="158"/>
      <c r="C545" s="158"/>
      <c r="D545" s="158"/>
      <c r="E545" s="158"/>
      <c r="F545" s="158"/>
      <c r="G545" s="158"/>
      <c r="H545" s="158"/>
      <c r="I545" s="158"/>
      <c r="J545" s="158"/>
      <c r="K545" s="158"/>
      <c r="L545" s="158"/>
      <c r="M545" s="158"/>
      <c r="N545" s="158"/>
      <c r="O545" s="158"/>
      <c r="P545" s="158"/>
      <c r="Q545" s="158"/>
      <c r="R545" s="158"/>
      <c r="S545" s="158"/>
      <c r="T545" s="158"/>
      <c r="U545" s="158"/>
      <c r="V545" s="158"/>
      <c r="W545" s="158"/>
      <c r="X545" s="158"/>
      <c r="Y545" s="158"/>
      <c r="Z545" s="158"/>
      <c r="AA545" s="158"/>
      <c r="AB545" s="158"/>
      <c r="AC545" s="158"/>
      <c r="AD545" s="158"/>
      <c r="AE545" s="158"/>
    </row>
    <row r="546" spans="1:31" ht="12" customHeight="1">
      <c r="A546" s="158"/>
      <c r="B546" s="158"/>
      <c r="C546" s="158"/>
      <c r="D546" s="158"/>
      <c r="E546" s="158"/>
      <c r="F546" s="158"/>
      <c r="G546" s="158"/>
      <c r="H546" s="158"/>
      <c r="I546" s="158"/>
      <c r="J546" s="158"/>
      <c r="K546" s="158"/>
      <c r="L546" s="158"/>
      <c r="M546" s="158"/>
      <c r="N546" s="158"/>
      <c r="O546" s="158"/>
      <c r="P546" s="158"/>
      <c r="Q546" s="158"/>
      <c r="R546" s="158"/>
      <c r="S546" s="158"/>
      <c r="T546" s="158"/>
      <c r="U546" s="158"/>
      <c r="V546" s="158"/>
      <c r="W546" s="158"/>
      <c r="X546" s="158"/>
      <c r="Y546" s="158"/>
      <c r="Z546" s="158"/>
      <c r="AA546" s="158"/>
      <c r="AB546" s="158"/>
      <c r="AC546" s="158"/>
      <c r="AD546" s="158"/>
      <c r="AE546" s="158"/>
    </row>
    <row r="547" spans="1:31" ht="12" customHeight="1">
      <c r="A547" s="158"/>
      <c r="B547" s="158"/>
      <c r="C547" s="158"/>
      <c r="D547" s="158"/>
      <c r="E547" s="158"/>
      <c r="F547" s="158"/>
      <c r="G547" s="158"/>
      <c r="H547" s="158"/>
      <c r="I547" s="158"/>
      <c r="J547" s="158"/>
      <c r="K547" s="158"/>
      <c r="L547" s="158"/>
      <c r="M547" s="158"/>
      <c r="N547" s="158"/>
      <c r="O547" s="158"/>
      <c r="P547" s="158"/>
      <c r="Q547" s="158"/>
      <c r="R547" s="158"/>
      <c r="S547" s="158"/>
      <c r="T547" s="158"/>
      <c r="U547" s="158"/>
      <c r="V547" s="158"/>
      <c r="W547" s="158"/>
      <c r="X547" s="158"/>
      <c r="Y547" s="158"/>
      <c r="Z547" s="158"/>
      <c r="AA547" s="158"/>
      <c r="AB547" s="158"/>
      <c r="AC547" s="158"/>
      <c r="AD547" s="158"/>
      <c r="AE547" s="158"/>
    </row>
    <row r="548" spans="1:31" ht="12" customHeight="1">
      <c r="A548" s="158"/>
      <c r="B548" s="158"/>
      <c r="C548" s="158"/>
      <c r="D548" s="158"/>
      <c r="E548" s="158"/>
      <c r="F548" s="158"/>
      <c r="G548" s="158"/>
      <c r="H548" s="158"/>
      <c r="I548" s="158"/>
      <c r="J548" s="158"/>
      <c r="K548" s="158"/>
      <c r="L548" s="158"/>
      <c r="M548" s="158"/>
      <c r="N548" s="158"/>
      <c r="O548" s="158"/>
      <c r="P548" s="158"/>
      <c r="Q548" s="158"/>
      <c r="R548" s="158"/>
      <c r="S548" s="158"/>
      <c r="T548" s="158"/>
      <c r="U548" s="158"/>
      <c r="V548" s="158"/>
      <c r="W548" s="158"/>
      <c r="X548" s="158"/>
      <c r="Y548" s="158"/>
      <c r="Z548" s="158"/>
      <c r="AA548" s="158"/>
      <c r="AB548" s="158"/>
      <c r="AC548" s="158"/>
      <c r="AD548" s="158"/>
      <c r="AE548" s="158"/>
    </row>
    <row r="549" spans="1:31" ht="12" customHeight="1">
      <c r="A549" s="158"/>
      <c r="B549" s="158"/>
      <c r="C549" s="158"/>
      <c r="D549" s="158"/>
      <c r="E549" s="158"/>
      <c r="F549" s="158"/>
      <c r="G549" s="158"/>
      <c r="H549" s="158"/>
      <c r="I549" s="158"/>
      <c r="J549" s="158"/>
      <c r="K549" s="158"/>
      <c r="L549" s="158"/>
      <c r="M549" s="158"/>
      <c r="N549" s="158"/>
      <c r="O549" s="158"/>
      <c r="P549" s="158"/>
      <c r="Q549" s="158"/>
      <c r="R549" s="158"/>
      <c r="S549" s="158"/>
      <c r="T549" s="158"/>
      <c r="U549" s="158"/>
      <c r="V549" s="158"/>
      <c r="W549" s="158"/>
      <c r="X549" s="158"/>
      <c r="Y549" s="158"/>
      <c r="Z549" s="158"/>
      <c r="AA549" s="158"/>
      <c r="AB549" s="158"/>
      <c r="AC549" s="158"/>
      <c r="AD549" s="158"/>
      <c r="AE549" s="158"/>
    </row>
    <row r="550" spans="1:31" ht="12" customHeight="1">
      <c r="A550" s="158"/>
      <c r="B550" s="158"/>
      <c r="C550" s="158"/>
      <c r="D550" s="158"/>
      <c r="E550" s="158"/>
      <c r="F550" s="158"/>
      <c r="G550" s="158"/>
      <c r="H550" s="158"/>
      <c r="I550" s="158"/>
      <c r="J550" s="158"/>
      <c r="K550" s="158"/>
      <c r="L550" s="158"/>
      <c r="M550" s="158"/>
      <c r="N550" s="158"/>
      <c r="O550" s="158"/>
      <c r="P550" s="158"/>
      <c r="Q550" s="158"/>
      <c r="R550" s="158"/>
      <c r="S550" s="158"/>
      <c r="T550" s="158"/>
      <c r="U550" s="158"/>
      <c r="V550" s="158"/>
      <c r="W550" s="158"/>
      <c r="X550" s="158"/>
      <c r="Y550" s="158"/>
      <c r="Z550" s="158"/>
      <c r="AA550" s="158"/>
      <c r="AB550" s="158"/>
      <c r="AC550" s="158"/>
      <c r="AD550" s="158"/>
      <c r="AE550" s="158"/>
    </row>
    <row r="551" spans="1:31" ht="12" customHeight="1">
      <c r="A551" s="158"/>
      <c r="B551" s="158"/>
      <c r="C551" s="158"/>
      <c r="D551" s="158"/>
      <c r="E551" s="158"/>
      <c r="F551" s="158"/>
      <c r="G551" s="158"/>
      <c r="H551" s="158"/>
      <c r="I551" s="158"/>
      <c r="J551" s="158"/>
      <c r="K551" s="158"/>
      <c r="L551" s="158"/>
      <c r="M551" s="158"/>
      <c r="N551" s="158"/>
      <c r="O551" s="158"/>
      <c r="P551" s="158"/>
      <c r="Q551" s="158"/>
      <c r="R551" s="158"/>
      <c r="S551" s="158"/>
      <c r="T551" s="158"/>
      <c r="U551" s="158"/>
      <c r="V551" s="158"/>
      <c r="W551" s="158"/>
      <c r="X551" s="158"/>
      <c r="Y551" s="158"/>
      <c r="Z551" s="158"/>
      <c r="AA551" s="158"/>
      <c r="AB551" s="158"/>
      <c r="AC551" s="158"/>
      <c r="AD551" s="158"/>
      <c r="AE551" s="158"/>
    </row>
    <row r="552" spans="1:31" ht="12" customHeight="1">
      <c r="A552" s="158"/>
      <c r="B552" s="158"/>
      <c r="C552" s="158"/>
      <c r="D552" s="158"/>
      <c r="E552" s="158"/>
      <c r="F552" s="158"/>
      <c r="G552" s="158"/>
      <c r="H552" s="158"/>
      <c r="I552" s="158"/>
      <c r="J552" s="158"/>
      <c r="K552" s="158"/>
      <c r="L552" s="158"/>
      <c r="M552" s="158"/>
      <c r="N552" s="158"/>
      <c r="O552" s="158"/>
      <c r="P552" s="158"/>
      <c r="Q552" s="158"/>
      <c r="R552" s="158"/>
      <c r="S552" s="158"/>
      <c r="T552" s="158"/>
      <c r="U552" s="158"/>
      <c r="V552" s="158"/>
      <c r="W552" s="158"/>
      <c r="X552" s="158"/>
      <c r="Y552" s="158"/>
      <c r="Z552" s="158"/>
      <c r="AA552" s="158"/>
      <c r="AB552" s="158"/>
      <c r="AC552" s="158"/>
      <c r="AD552" s="158"/>
      <c r="AE552" s="158"/>
    </row>
    <row r="553" spans="1:31" ht="12" customHeight="1">
      <c r="A553" s="158"/>
      <c r="B553" s="158"/>
      <c r="C553" s="158"/>
      <c r="D553" s="158"/>
      <c r="E553" s="158"/>
      <c r="F553" s="158"/>
      <c r="G553" s="158"/>
      <c r="H553" s="158"/>
      <c r="I553" s="158"/>
      <c r="J553" s="158"/>
      <c r="K553" s="158"/>
      <c r="L553" s="158"/>
      <c r="M553" s="158"/>
      <c r="N553" s="158"/>
      <c r="O553" s="158"/>
      <c r="P553" s="158"/>
      <c r="Q553" s="158"/>
      <c r="R553" s="158"/>
      <c r="S553" s="158"/>
      <c r="T553" s="158"/>
      <c r="U553" s="158"/>
      <c r="V553" s="158"/>
      <c r="W553" s="158"/>
      <c r="X553" s="158"/>
      <c r="Y553" s="158"/>
      <c r="Z553" s="158"/>
      <c r="AA553" s="158"/>
      <c r="AB553" s="158"/>
      <c r="AC553" s="158"/>
      <c r="AD553" s="158"/>
      <c r="AE553" s="158"/>
    </row>
    <row r="554" spans="1:31" ht="12" customHeight="1">
      <c r="A554" s="158"/>
      <c r="B554" s="158"/>
      <c r="C554" s="158"/>
      <c r="D554" s="158"/>
      <c r="E554" s="158"/>
      <c r="F554" s="158"/>
      <c r="G554" s="158"/>
      <c r="H554" s="158"/>
      <c r="I554" s="158"/>
      <c r="J554" s="158"/>
      <c r="K554" s="158"/>
      <c r="L554" s="158"/>
      <c r="M554" s="158"/>
      <c r="N554" s="158"/>
      <c r="O554" s="158"/>
      <c r="P554" s="158"/>
      <c r="Q554" s="158"/>
      <c r="R554" s="158"/>
      <c r="S554" s="158"/>
      <c r="T554" s="158"/>
      <c r="U554" s="158"/>
      <c r="V554" s="158"/>
      <c r="W554" s="158"/>
      <c r="X554" s="158"/>
      <c r="Y554" s="158"/>
      <c r="Z554" s="158"/>
      <c r="AA554" s="158"/>
      <c r="AB554" s="158"/>
      <c r="AC554" s="158"/>
      <c r="AD554" s="158"/>
      <c r="AE554" s="158"/>
    </row>
    <row r="555" spans="1:31" ht="12" customHeight="1">
      <c r="A555" s="158"/>
      <c r="B555" s="158"/>
      <c r="C555" s="158"/>
      <c r="D555" s="158"/>
      <c r="E555" s="158"/>
      <c r="F555" s="158"/>
      <c r="G555" s="158"/>
      <c r="H555" s="158"/>
      <c r="I555" s="158"/>
      <c r="J555" s="158"/>
      <c r="K555" s="158"/>
      <c r="L555" s="158"/>
      <c r="M555" s="158"/>
      <c r="N555" s="158"/>
      <c r="O555" s="158"/>
      <c r="P555" s="158"/>
      <c r="Q555" s="158"/>
      <c r="R555" s="158"/>
      <c r="S555" s="158"/>
      <c r="T555" s="158"/>
      <c r="U555" s="158"/>
      <c r="V555" s="158"/>
      <c r="W555" s="158"/>
      <c r="X555" s="158"/>
      <c r="Y555" s="158"/>
      <c r="Z555" s="158"/>
      <c r="AA555" s="158"/>
      <c r="AB555" s="158"/>
      <c r="AC555" s="158"/>
      <c r="AD555" s="158"/>
      <c r="AE555" s="158"/>
    </row>
    <row r="556" spans="1:31" ht="12" customHeight="1">
      <c r="A556" s="158"/>
      <c r="B556" s="158"/>
      <c r="C556" s="158"/>
      <c r="D556" s="158"/>
      <c r="E556" s="158"/>
      <c r="F556" s="158"/>
      <c r="G556" s="158"/>
      <c r="H556" s="158"/>
      <c r="I556" s="158"/>
      <c r="J556" s="158"/>
      <c r="K556" s="158"/>
      <c r="L556" s="158"/>
      <c r="M556" s="158"/>
      <c r="N556" s="158"/>
      <c r="O556" s="158"/>
      <c r="P556" s="158"/>
      <c r="Q556" s="158"/>
      <c r="R556" s="158"/>
      <c r="S556" s="158"/>
      <c r="T556" s="158"/>
      <c r="U556" s="158"/>
      <c r="V556" s="158"/>
      <c r="W556" s="158"/>
      <c r="X556" s="158"/>
      <c r="Y556" s="158"/>
      <c r="Z556" s="158"/>
      <c r="AA556" s="158"/>
      <c r="AB556" s="158"/>
      <c r="AC556" s="158"/>
      <c r="AD556" s="158"/>
      <c r="AE556" s="158"/>
    </row>
    <row r="557" spans="1:31" ht="12" customHeight="1">
      <c r="A557" s="158"/>
      <c r="B557" s="158"/>
      <c r="C557" s="158"/>
      <c r="D557" s="158"/>
      <c r="E557" s="158"/>
      <c r="F557" s="158"/>
      <c r="G557" s="158"/>
      <c r="H557" s="158"/>
      <c r="I557" s="158"/>
      <c r="J557" s="158"/>
      <c r="K557" s="158"/>
      <c r="L557" s="158"/>
      <c r="M557" s="158"/>
      <c r="N557" s="158"/>
      <c r="O557" s="158"/>
      <c r="P557" s="158"/>
      <c r="Q557" s="158"/>
      <c r="R557" s="158"/>
      <c r="S557" s="158"/>
      <c r="T557" s="158"/>
      <c r="U557" s="158"/>
      <c r="V557" s="158"/>
      <c r="W557" s="158"/>
      <c r="X557" s="158"/>
      <c r="Y557" s="158"/>
      <c r="Z557" s="158"/>
      <c r="AA557" s="158"/>
      <c r="AB557" s="158"/>
      <c r="AC557" s="158"/>
      <c r="AD557" s="158"/>
      <c r="AE557" s="158"/>
    </row>
    <row r="558" spans="1:31" ht="12" customHeight="1">
      <c r="A558" s="158"/>
      <c r="B558" s="158"/>
      <c r="C558" s="158"/>
      <c r="D558" s="158"/>
      <c r="E558" s="158"/>
      <c r="F558" s="158"/>
      <c r="G558" s="158"/>
      <c r="H558" s="158"/>
      <c r="I558" s="158"/>
      <c r="J558" s="158"/>
      <c r="K558" s="158"/>
      <c r="L558" s="158"/>
      <c r="M558" s="158"/>
      <c r="N558" s="158"/>
      <c r="O558" s="158"/>
      <c r="P558" s="158"/>
      <c r="Q558" s="158"/>
      <c r="R558" s="158"/>
      <c r="S558" s="158"/>
      <c r="T558" s="158"/>
      <c r="U558" s="158"/>
      <c r="V558" s="158"/>
      <c r="W558" s="158"/>
      <c r="X558" s="158"/>
      <c r="Y558" s="158"/>
      <c r="Z558" s="158"/>
      <c r="AA558" s="158"/>
      <c r="AB558" s="158"/>
      <c r="AC558" s="158"/>
      <c r="AD558" s="158"/>
      <c r="AE558" s="158"/>
    </row>
    <row r="559" spans="1:31" ht="12" customHeight="1">
      <c r="A559" s="158"/>
      <c r="B559" s="158"/>
      <c r="C559" s="158"/>
      <c r="D559" s="158"/>
      <c r="E559" s="158"/>
      <c r="F559" s="158"/>
      <c r="G559" s="158"/>
      <c r="H559" s="158"/>
      <c r="I559" s="158"/>
      <c r="J559" s="158"/>
      <c r="K559" s="158"/>
      <c r="L559" s="158"/>
      <c r="M559" s="158"/>
      <c r="N559" s="158"/>
      <c r="O559" s="158"/>
      <c r="P559" s="158"/>
      <c r="Q559" s="158"/>
      <c r="R559" s="158"/>
      <c r="S559" s="158"/>
      <c r="T559" s="158"/>
      <c r="U559" s="158"/>
      <c r="V559" s="158"/>
      <c r="W559" s="158"/>
      <c r="X559" s="158"/>
      <c r="Y559" s="158"/>
      <c r="Z559" s="158"/>
      <c r="AA559" s="158"/>
      <c r="AB559" s="158"/>
      <c r="AC559" s="158"/>
      <c r="AD559" s="158"/>
      <c r="AE559" s="158"/>
    </row>
    <row r="560" spans="1:31" ht="12" customHeight="1">
      <c r="A560" s="158"/>
      <c r="B560" s="158"/>
      <c r="C560" s="158"/>
      <c r="D560" s="158"/>
      <c r="E560" s="158"/>
      <c r="F560" s="158"/>
      <c r="G560" s="158"/>
      <c r="H560" s="158"/>
      <c r="I560" s="158"/>
      <c r="J560" s="158"/>
      <c r="K560" s="158"/>
      <c r="L560" s="158"/>
      <c r="M560" s="158"/>
      <c r="N560" s="158"/>
      <c r="O560" s="158"/>
      <c r="P560" s="158"/>
      <c r="Q560" s="158"/>
      <c r="R560" s="158"/>
      <c r="S560" s="158"/>
      <c r="T560" s="158"/>
      <c r="U560" s="158"/>
      <c r="V560" s="158"/>
      <c r="W560" s="158"/>
      <c r="X560" s="158"/>
      <c r="Y560" s="158"/>
      <c r="Z560" s="158"/>
      <c r="AA560" s="158"/>
      <c r="AB560" s="158"/>
      <c r="AC560" s="158"/>
      <c r="AD560" s="158"/>
      <c r="AE560" s="158"/>
    </row>
    <row r="561" spans="1:31" ht="12" customHeight="1">
      <c r="A561" s="158"/>
      <c r="B561" s="158"/>
      <c r="C561" s="158"/>
      <c r="D561" s="158"/>
      <c r="E561" s="158"/>
      <c r="F561" s="158"/>
      <c r="G561" s="158"/>
      <c r="H561" s="158"/>
      <c r="I561" s="158"/>
      <c r="J561" s="158"/>
      <c r="K561" s="158"/>
      <c r="L561" s="158"/>
      <c r="M561" s="158"/>
      <c r="N561" s="158"/>
      <c r="O561" s="158"/>
      <c r="P561" s="158"/>
      <c r="Q561" s="158"/>
      <c r="R561" s="158"/>
      <c r="S561" s="158"/>
      <c r="T561" s="158"/>
      <c r="U561" s="158"/>
      <c r="V561" s="158"/>
      <c r="W561" s="158"/>
      <c r="X561" s="158"/>
      <c r="Y561" s="158"/>
      <c r="Z561" s="158"/>
      <c r="AA561" s="158"/>
      <c r="AB561" s="158"/>
      <c r="AC561" s="158"/>
      <c r="AD561" s="158"/>
      <c r="AE561" s="158"/>
    </row>
    <row r="562" spans="1:31" ht="12" customHeight="1">
      <c r="A562" s="158"/>
      <c r="B562" s="158"/>
      <c r="C562" s="158"/>
      <c r="D562" s="158"/>
      <c r="E562" s="158"/>
      <c r="F562" s="158"/>
      <c r="G562" s="158"/>
      <c r="H562" s="158"/>
      <c r="I562" s="158"/>
      <c r="J562" s="158"/>
      <c r="K562" s="158"/>
      <c r="L562" s="158"/>
      <c r="M562" s="158"/>
      <c r="N562" s="158"/>
      <c r="O562" s="158"/>
      <c r="P562" s="158"/>
      <c r="Q562" s="158"/>
      <c r="R562" s="158"/>
      <c r="S562" s="158"/>
      <c r="T562" s="158"/>
      <c r="U562" s="158"/>
      <c r="V562" s="158"/>
      <c r="W562" s="158"/>
      <c r="X562" s="158"/>
      <c r="Y562" s="158"/>
      <c r="Z562" s="158"/>
      <c r="AA562" s="158"/>
      <c r="AB562" s="158"/>
      <c r="AC562" s="158"/>
      <c r="AD562" s="158"/>
      <c r="AE562" s="158"/>
    </row>
    <row r="563" spans="1:31" ht="12" customHeight="1">
      <c r="A563" s="158"/>
      <c r="B563" s="158"/>
      <c r="C563" s="158"/>
      <c r="D563" s="158"/>
      <c r="E563" s="158"/>
      <c r="F563" s="158"/>
      <c r="G563" s="158"/>
      <c r="H563" s="158"/>
      <c r="I563" s="158"/>
      <c r="J563" s="158"/>
      <c r="K563" s="158"/>
      <c r="L563" s="158"/>
      <c r="M563" s="158"/>
      <c r="N563" s="158"/>
      <c r="O563" s="158"/>
      <c r="P563" s="158"/>
      <c r="Q563" s="158"/>
      <c r="R563" s="158"/>
      <c r="S563" s="158"/>
      <c r="T563" s="158"/>
      <c r="U563" s="158"/>
      <c r="V563" s="158"/>
      <c r="W563" s="158"/>
      <c r="X563" s="158"/>
      <c r="Y563" s="158"/>
      <c r="Z563" s="158"/>
      <c r="AA563" s="158"/>
      <c r="AB563" s="158"/>
      <c r="AC563" s="158"/>
      <c r="AD563" s="158"/>
      <c r="AE563" s="158"/>
    </row>
    <row r="564" spans="1:31" ht="12" customHeight="1">
      <c r="A564" s="158"/>
      <c r="B564" s="158"/>
      <c r="C564" s="158"/>
      <c r="D564" s="158"/>
      <c r="E564" s="158"/>
      <c r="F564" s="158"/>
      <c r="G564" s="158"/>
      <c r="H564" s="158"/>
      <c r="I564" s="158"/>
      <c r="J564" s="158"/>
      <c r="K564" s="158"/>
      <c r="L564" s="158"/>
      <c r="M564" s="158"/>
      <c r="N564" s="158"/>
      <c r="O564" s="158"/>
      <c r="P564" s="158"/>
      <c r="Q564" s="158"/>
      <c r="R564" s="158"/>
      <c r="S564" s="158"/>
      <c r="T564" s="158"/>
      <c r="U564" s="158"/>
      <c r="V564" s="158"/>
      <c r="W564" s="158"/>
      <c r="X564" s="158"/>
      <c r="Y564" s="158"/>
      <c r="Z564" s="158"/>
      <c r="AA564" s="158"/>
      <c r="AB564" s="158"/>
      <c r="AC564" s="158"/>
      <c r="AD564" s="158"/>
      <c r="AE564" s="158"/>
    </row>
    <row r="565" spans="1:31" ht="12" customHeight="1">
      <c r="A565" s="158"/>
      <c r="B565" s="158"/>
      <c r="C565" s="158"/>
      <c r="D565" s="158"/>
      <c r="E565" s="158"/>
      <c r="F565" s="158"/>
      <c r="G565" s="158"/>
      <c r="H565" s="158"/>
      <c r="I565" s="158"/>
      <c r="J565" s="158"/>
      <c r="K565" s="158"/>
      <c r="L565" s="158"/>
      <c r="M565" s="158"/>
      <c r="N565" s="158"/>
      <c r="O565" s="158"/>
      <c r="P565" s="158"/>
      <c r="Q565" s="158"/>
      <c r="R565" s="158"/>
      <c r="S565" s="158"/>
      <c r="T565" s="158"/>
      <c r="U565" s="158"/>
      <c r="V565" s="158"/>
      <c r="W565" s="158"/>
      <c r="X565" s="158"/>
      <c r="Y565" s="158"/>
      <c r="Z565" s="158"/>
      <c r="AA565" s="158"/>
      <c r="AB565" s="158"/>
      <c r="AC565" s="158"/>
      <c r="AD565" s="158"/>
      <c r="AE565" s="158"/>
    </row>
    <row r="566" spans="1:31" ht="12" customHeight="1">
      <c r="A566" s="158"/>
      <c r="B566" s="158"/>
      <c r="C566" s="158"/>
      <c r="D566" s="158"/>
      <c r="E566" s="158"/>
      <c r="F566" s="158"/>
      <c r="G566" s="158"/>
      <c r="H566" s="158"/>
      <c r="I566" s="158"/>
      <c r="J566" s="158"/>
      <c r="K566" s="158"/>
      <c r="L566" s="158"/>
      <c r="M566" s="158"/>
      <c r="N566" s="158"/>
      <c r="O566" s="158"/>
      <c r="P566" s="158"/>
      <c r="Q566" s="158"/>
      <c r="R566" s="158"/>
      <c r="S566" s="158"/>
      <c r="T566" s="158"/>
      <c r="U566" s="158"/>
      <c r="V566" s="158"/>
      <c r="W566" s="158"/>
      <c r="X566" s="158"/>
      <c r="Y566" s="158"/>
      <c r="Z566" s="158"/>
      <c r="AA566" s="158"/>
      <c r="AB566" s="158"/>
      <c r="AC566" s="158"/>
      <c r="AD566" s="158"/>
      <c r="AE566" s="158"/>
    </row>
    <row r="567" spans="1:31" ht="12" customHeight="1">
      <c r="A567" s="158"/>
      <c r="B567" s="158"/>
      <c r="C567" s="158"/>
      <c r="D567" s="158"/>
      <c r="E567" s="158"/>
      <c r="F567" s="158"/>
      <c r="G567" s="158"/>
      <c r="H567" s="158"/>
      <c r="I567" s="158"/>
      <c r="J567" s="158"/>
      <c r="K567" s="158"/>
      <c r="L567" s="158"/>
      <c r="M567" s="158"/>
      <c r="N567" s="158"/>
      <c r="O567" s="158"/>
      <c r="P567" s="158"/>
      <c r="Q567" s="158"/>
      <c r="R567" s="158"/>
      <c r="S567" s="158"/>
      <c r="T567" s="158"/>
      <c r="U567" s="158"/>
      <c r="V567" s="158"/>
      <c r="W567" s="158"/>
      <c r="X567" s="158"/>
      <c r="Y567" s="158"/>
      <c r="Z567" s="158"/>
      <c r="AA567" s="158"/>
      <c r="AB567" s="158"/>
      <c r="AC567" s="158"/>
      <c r="AD567" s="158"/>
      <c r="AE567" s="158"/>
    </row>
    <row r="568" spans="1:31" ht="12" customHeight="1">
      <c r="A568" s="158"/>
      <c r="B568" s="158"/>
      <c r="C568" s="158"/>
      <c r="D568" s="158"/>
      <c r="E568" s="158"/>
      <c r="F568" s="158"/>
      <c r="G568" s="158"/>
      <c r="H568" s="158"/>
      <c r="I568" s="158"/>
      <c r="J568" s="158"/>
      <c r="K568" s="158"/>
      <c r="L568" s="158"/>
      <c r="M568" s="158"/>
      <c r="N568" s="158"/>
      <c r="O568" s="158"/>
      <c r="P568" s="158"/>
      <c r="Q568" s="158"/>
      <c r="R568" s="158"/>
      <c r="S568" s="158"/>
      <c r="T568" s="158"/>
      <c r="U568" s="158"/>
      <c r="V568" s="158"/>
      <c r="W568" s="158"/>
      <c r="X568" s="158"/>
      <c r="Y568" s="158"/>
      <c r="Z568" s="158"/>
      <c r="AA568" s="158"/>
      <c r="AB568" s="158"/>
      <c r="AC568" s="158"/>
      <c r="AD568" s="158"/>
      <c r="AE568" s="158"/>
    </row>
    <row r="569" spans="1:31" ht="12" customHeight="1">
      <c r="A569" s="158"/>
      <c r="B569" s="158"/>
      <c r="C569" s="158"/>
      <c r="D569" s="158"/>
      <c r="E569" s="158"/>
      <c r="F569" s="158"/>
      <c r="G569" s="158"/>
      <c r="H569" s="158"/>
      <c r="I569" s="158"/>
      <c r="J569" s="158"/>
      <c r="K569" s="158"/>
      <c r="L569" s="158"/>
      <c r="M569" s="158"/>
      <c r="N569" s="158"/>
      <c r="O569" s="158"/>
      <c r="P569" s="158"/>
      <c r="Q569" s="158"/>
      <c r="R569" s="158"/>
      <c r="S569" s="158"/>
      <c r="T569" s="158"/>
      <c r="U569" s="158"/>
      <c r="V569" s="158"/>
      <c r="W569" s="158"/>
      <c r="X569" s="158"/>
      <c r="Y569" s="158"/>
      <c r="Z569" s="158"/>
      <c r="AA569" s="158"/>
      <c r="AB569" s="158"/>
      <c r="AC569" s="158"/>
      <c r="AD569" s="158"/>
      <c r="AE569" s="158"/>
    </row>
    <row r="570" spans="1:31" ht="12" customHeight="1">
      <c r="A570" s="158"/>
      <c r="B570" s="158"/>
      <c r="C570" s="158"/>
      <c r="D570" s="158"/>
      <c r="E570" s="158"/>
      <c r="F570" s="158"/>
      <c r="G570" s="158"/>
      <c r="H570" s="158"/>
      <c r="I570" s="158"/>
      <c r="J570" s="158"/>
      <c r="K570" s="158"/>
      <c r="L570" s="158"/>
      <c r="M570" s="158"/>
      <c r="N570" s="158"/>
      <c r="O570" s="158"/>
      <c r="P570" s="158"/>
      <c r="Q570" s="158"/>
      <c r="R570" s="158"/>
      <c r="S570" s="158"/>
      <c r="T570" s="158"/>
      <c r="U570" s="158"/>
      <c r="V570" s="158"/>
      <c r="W570" s="158"/>
      <c r="X570" s="158"/>
      <c r="Y570" s="158"/>
      <c r="Z570" s="158"/>
      <c r="AA570" s="158"/>
      <c r="AB570" s="158"/>
      <c r="AC570" s="158"/>
      <c r="AD570" s="158"/>
      <c r="AE570" s="158"/>
    </row>
    <row r="571" spans="1:31" ht="12" customHeight="1">
      <c r="A571" s="158"/>
      <c r="B571" s="158"/>
      <c r="C571" s="158"/>
      <c r="D571" s="158"/>
      <c r="E571" s="158"/>
      <c r="F571" s="158"/>
      <c r="G571" s="158"/>
      <c r="H571" s="158"/>
      <c r="I571" s="158"/>
      <c r="J571" s="158"/>
      <c r="K571" s="158"/>
      <c r="L571" s="158"/>
      <c r="M571" s="158"/>
      <c r="N571" s="158"/>
      <c r="O571" s="158"/>
      <c r="P571" s="158"/>
      <c r="Q571" s="158"/>
      <c r="R571" s="158"/>
      <c r="S571" s="158"/>
      <c r="T571" s="158"/>
      <c r="U571" s="158"/>
      <c r="V571" s="158"/>
      <c r="W571" s="158"/>
      <c r="X571" s="158"/>
      <c r="Y571" s="158"/>
      <c r="Z571" s="158"/>
      <c r="AA571" s="158"/>
      <c r="AB571" s="158"/>
      <c r="AC571" s="158"/>
      <c r="AD571" s="158"/>
      <c r="AE571" s="158"/>
    </row>
    <row r="572" spans="1:31" ht="12" customHeight="1">
      <c r="A572" s="158"/>
      <c r="B572" s="158"/>
      <c r="C572" s="158"/>
      <c r="D572" s="158"/>
      <c r="E572" s="158"/>
      <c r="F572" s="158"/>
      <c r="G572" s="158"/>
      <c r="H572" s="158"/>
      <c r="I572" s="158"/>
      <c r="J572" s="158"/>
      <c r="K572" s="158"/>
      <c r="L572" s="158"/>
      <c r="M572" s="158"/>
      <c r="N572" s="158"/>
      <c r="O572" s="158"/>
      <c r="P572" s="158"/>
      <c r="Q572" s="158"/>
      <c r="R572" s="158"/>
      <c r="S572" s="158"/>
      <c r="T572" s="158"/>
      <c r="U572" s="158"/>
      <c r="V572" s="158"/>
      <c r="W572" s="158"/>
      <c r="X572" s="158"/>
      <c r="Y572" s="158"/>
      <c r="Z572" s="158"/>
      <c r="AA572" s="158"/>
      <c r="AB572" s="158"/>
      <c r="AC572" s="158"/>
      <c r="AD572" s="158"/>
      <c r="AE572" s="158"/>
    </row>
    <row r="573" spans="1:31" ht="12" customHeight="1">
      <c r="A573" s="158"/>
      <c r="B573" s="158"/>
      <c r="C573" s="158"/>
      <c r="D573" s="158"/>
      <c r="E573" s="158"/>
      <c r="F573" s="158"/>
      <c r="G573" s="158"/>
      <c r="H573" s="158"/>
      <c r="I573" s="158"/>
      <c r="J573" s="158"/>
      <c r="K573" s="158"/>
      <c r="L573" s="158"/>
      <c r="M573" s="158"/>
      <c r="N573" s="158"/>
      <c r="O573" s="158"/>
      <c r="P573" s="158"/>
      <c r="Q573" s="158"/>
      <c r="R573" s="158"/>
      <c r="S573" s="158"/>
      <c r="T573" s="158"/>
      <c r="U573" s="158"/>
      <c r="V573" s="158"/>
      <c r="W573" s="158"/>
      <c r="X573" s="158"/>
      <c r="Y573" s="158"/>
      <c r="Z573" s="158"/>
      <c r="AA573" s="158"/>
      <c r="AB573" s="158"/>
      <c r="AC573" s="158"/>
      <c r="AD573" s="158"/>
      <c r="AE573" s="158"/>
    </row>
    <row r="574" spans="1:31" ht="12" customHeight="1">
      <c r="A574" s="158"/>
      <c r="B574" s="158"/>
      <c r="C574" s="158"/>
      <c r="D574" s="158"/>
      <c r="E574" s="158"/>
      <c r="F574" s="158"/>
      <c r="G574" s="158"/>
      <c r="H574" s="158"/>
      <c r="I574" s="158"/>
      <c r="J574" s="158"/>
      <c r="K574" s="158"/>
      <c r="L574" s="158"/>
      <c r="M574" s="158"/>
      <c r="N574" s="158"/>
      <c r="O574" s="158"/>
      <c r="P574" s="158"/>
      <c r="Q574" s="158"/>
      <c r="R574" s="158"/>
      <c r="S574" s="158"/>
      <c r="T574" s="158"/>
      <c r="U574" s="158"/>
      <c r="V574" s="158"/>
      <c r="W574" s="158"/>
      <c r="X574" s="158"/>
      <c r="Y574" s="158"/>
      <c r="Z574" s="158"/>
      <c r="AA574" s="158"/>
      <c r="AB574" s="158"/>
      <c r="AC574" s="158"/>
      <c r="AD574" s="158"/>
      <c r="AE574" s="158"/>
    </row>
    <row r="575" spans="1:31" ht="12" customHeight="1">
      <c r="A575" s="158"/>
      <c r="B575" s="158"/>
      <c r="C575" s="158"/>
      <c r="D575" s="158"/>
      <c r="E575" s="158"/>
      <c r="F575" s="158"/>
      <c r="G575" s="158"/>
      <c r="H575" s="158"/>
      <c r="I575" s="158"/>
      <c r="J575" s="158"/>
      <c r="K575" s="158"/>
      <c r="L575" s="158"/>
      <c r="M575" s="158"/>
      <c r="N575" s="158"/>
      <c r="O575" s="158"/>
      <c r="P575" s="158"/>
      <c r="Q575" s="158"/>
      <c r="R575" s="158"/>
      <c r="S575" s="158"/>
      <c r="T575" s="158"/>
      <c r="U575" s="158"/>
      <c r="V575" s="158"/>
      <c r="W575" s="158"/>
      <c r="X575" s="158"/>
      <c r="Y575" s="158"/>
      <c r="Z575" s="158"/>
      <c r="AA575" s="158"/>
      <c r="AB575" s="158"/>
      <c r="AC575" s="158"/>
      <c r="AD575" s="158"/>
      <c r="AE575" s="158"/>
    </row>
    <row r="576" spans="1:31" ht="12" customHeight="1">
      <c r="A576" s="158"/>
      <c r="B576" s="158"/>
      <c r="C576" s="158"/>
      <c r="D576" s="158"/>
      <c r="E576" s="158"/>
      <c r="F576" s="158"/>
      <c r="G576" s="158"/>
      <c r="H576" s="158"/>
      <c r="I576" s="158"/>
      <c r="J576" s="158"/>
      <c r="K576" s="158"/>
      <c r="L576" s="158"/>
      <c r="M576" s="158"/>
      <c r="N576" s="158"/>
      <c r="O576" s="158"/>
      <c r="P576" s="158"/>
      <c r="Q576" s="158"/>
      <c r="R576" s="158"/>
      <c r="S576" s="158"/>
      <c r="T576" s="158"/>
      <c r="U576" s="158"/>
      <c r="V576" s="158"/>
      <c r="W576" s="158"/>
      <c r="X576" s="158"/>
      <c r="Y576" s="158"/>
      <c r="Z576" s="158"/>
      <c r="AA576" s="158"/>
      <c r="AB576" s="158"/>
      <c r="AC576" s="158"/>
      <c r="AD576" s="158"/>
      <c r="AE576" s="158"/>
    </row>
    <row r="577" spans="1:31" ht="12" customHeight="1">
      <c r="A577" s="158"/>
      <c r="B577" s="158"/>
      <c r="C577" s="158"/>
      <c r="D577" s="158"/>
      <c r="E577" s="158"/>
      <c r="F577" s="158"/>
      <c r="G577" s="158"/>
      <c r="H577" s="158"/>
      <c r="I577" s="158"/>
      <c r="J577" s="158"/>
      <c r="K577" s="158"/>
      <c r="L577" s="158"/>
      <c r="M577" s="158"/>
      <c r="N577" s="158"/>
      <c r="O577" s="158"/>
      <c r="P577" s="158"/>
      <c r="Q577" s="158"/>
      <c r="R577" s="158"/>
      <c r="S577" s="158"/>
      <c r="T577" s="158"/>
      <c r="U577" s="158"/>
      <c r="V577" s="158"/>
      <c r="W577" s="158"/>
      <c r="X577" s="158"/>
      <c r="Y577" s="158"/>
      <c r="Z577" s="158"/>
      <c r="AA577" s="158"/>
      <c r="AB577" s="158"/>
      <c r="AC577" s="158"/>
      <c r="AD577" s="158"/>
      <c r="AE577" s="158"/>
    </row>
    <row r="578" spans="1:31" ht="12" customHeight="1">
      <c r="A578" s="158"/>
      <c r="B578" s="158"/>
      <c r="C578" s="158"/>
      <c r="D578" s="158"/>
      <c r="E578" s="158"/>
      <c r="F578" s="158"/>
      <c r="G578" s="158"/>
      <c r="H578" s="158"/>
      <c r="I578" s="158"/>
      <c r="J578" s="158"/>
      <c r="K578" s="158"/>
      <c r="L578" s="158"/>
      <c r="M578" s="158"/>
      <c r="N578" s="158"/>
      <c r="O578" s="158"/>
      <c r="P578" s="158"/>
      <c r="Q578" s="158"/>
      <c r="R578" s="158"/>
      <c r="S578" s="158"/>
      <c r="T578" s="158"/>
      <c r="U578" s="158"/>
      <c r="V578" s="158"/>
      <c r="W578" s="158"/>
      <c r="X578" s="158"/>
      <c r="Y578" s="158"/>
      <c r="Z578" s="158"/>
      <c r="AA578" s="158"/>
      <c r="AB578" s="158"/>
      <c r="AC578" s="158"/>
      <c r="AD578" s="158"/>
      <c r="AE578" s="158"/>
    </row>
    <row r="579" spans="1:31" ht="12" customHeight="1">
      <c r="A579" s="158"/>
      <c r="B579" s="158"/>
      <c r="C579" s="158"/>
      <c r="D579" s="158"/>
      <c r="E579" s="158"/>
      <c r="F579" s="158"/>
      <c r="G579" s="158"/>
      <c r="H579" s="158"/>
      <c r="I579" s="158"/>
      <c r="J579" s="158"/>
      <c r="K579" s="158"/>
      <c r="L579" s="158"/>
      <c r="M579" s="158"/>
      <c r="N579" s="158"/>
      <c r="O579" s="158"/>
      <c r="P579" s="158"/>
      <c r="Q579" s="158"/>
      <c r="R579" s="158"/>
      <c r="S579" s="158"/>
      <c r="T579" s="158"/>
      <c r="U579" s="158"/>
      <c r="V579" s="158"/>
      <c r="W579" s="158"/>
      <c r="X579" s="158"/>
      <c r="Y579" s="158"/>
      <c r="Z579" s="158"/>
      <c r="AA579" s="158"/>
      <c r="AB579" s="158"/>
      <c r="AC579" s="158"/>
      <c r="AD579" s="158"/>
      <c r="AE579" s="158"/>
    </row>
    <row r="580" spans="1:31" ht="12" customHeight="1">
      <c r="A580" s="158"/>
      <c r="B580" s="158"/>
      <c r="C580" s="158"/>
      <c r="D580" s="158"/>
      <c r="E580" s="158"/>
      <c r="F580" s="158"/>
      <c r="G580" s="158"/>
      <c r="H580" s="158"/>
      <c r="I580" s="158"/>
      <c r="J580" s="158"/>
      <c r="K580" s="158"/>
      <c r="L580" s="158"/>
      <c r="M580" s="158"/>
      <c r="N580" s="158"/>
      <c r="O580" s="158"/>
      <c r="P580" s="158"/>
      <c r="Q580" s="158"/>
      <c r="R580" s="158"/>
      <c r="S580" s="158"/>
      <c r="T580" s="158"/>
      <c r="U580" s="158"/>
      <c r="V580" s="158"/>
      <c r="W580" s="158"/>
      <c r="X580" s="158"/>
      <c r="Y580" s="158"/>
      <c r="Z580" s="158"/>
      <c r="AA580" s="158"/>
      <c r="AB580" s="158"/>
      <c r="AC580" s="158"/>
      <c r="AD580" s="158"/>
      <c r="AE580" s="158"/>
    </row>
    <row r="581" spans="1:31" ht="12" customHeight="1">
      <c r="A581" s="158"/>
      <c r="B581" s="158"/>
      <c r="C581" s="158"/>
      <c r="D581" s="158"/>
      <c r="E581" s="158"/>
      <c r="F581" s="158"/>
      <c r="G581" s="158"/>
      <c r="H581" s="158"/>
      <c r="I581" s="158"/>
      <c r="J581" s="158"/>
      <c r="K581" s="158"/>
      <c r="L581" s="158"/>
      <c r="M581" s="158"/>
      <c r="N581" s="158"/>
      <c r="O581" s="158"/>
      <c r="P581" s="158"/>
      <c r="Q581" s="158"/>
      <c r="R581" s="158"/>
      <c r="S581" s="158"/>
      <c r="T581" s="158"/>
      <c r="U581" s="158"/>
      <c r="V581" s="158"/>
      <c r="W581" s="158"/>
      <c r="X581" s="158"/>
      <c r="Y581" s="158"/>
      <c r="Z581" s="158"/>
      <c r="AA581" s="158"/>
      <c r="AB581" s="158"/>
      <c r="AC581" s="158"/>
      <c r="AD581" s="158"/>
      <c r="AE581" s="158"/>
    </row>
    <row r="582" spans="1:31" ht="12" customHeight="1">
      <c r="A582" s="158"/>
      <c r="B582" s="158"/>
      <c r="C582" s="158"/>
      <c r="D582" s="158"/>
      <c r="E582" s="158"/>
      <c r="F582" s="158"/>
      <c r="G582" s="158"/>
      <c r="H582" s="158"/>
      <c r="I582" s="158"/>
      <c r="J582" s="158"/>
      <c r="K582" s="158"/>
      <c r="L582" s="158"/>
      <c r="M582" s="158"/>
      <c r="N582" s="158"/>
      <c r="O582" s="158"/>
      <c r="P582" s="158"/>
      <c r="Q582" s="158"/>
      <c r="R582" s="158"/>
      <c r="S582" s="158"/>
      <c r="T582" s="158"/>
      <c r="U582" s="158"/>
      <c r="V582" s="158"/>
      <c r="W582" s="158"/>
      <c r="X582" s="158"/>
      <c r="Y582" s="158"/>
      <c r="Z582" s="158"/>
      <c r="AA582" s="158"/>
      <c r="AB582" s="158"/>
      <c r="AC582" s="158"/>
      <c r="AD582" s="158"/>
      <c r="AE582" s="158"/>
    </row>
    <row r="583" spans="1:31" ht="12" customHeight="1">
      <c r="A583" s="158"/>
      <c r="B583" s="158"/>
      <c r="C583" s="158"/>
      <c r="D583" s="158"/>
      <c r="E583" s="158"/>
      <c r="F583" s="158"/>
      <c r="G583" s="158"/>
      <c r="H583" s="158"/>
      <c r="I583" s="158"/>
      <c r="J583" s="158"/>
      <c r="K583" s="158"/>
      <c r="L583" s="158"/>
      <c r="M583" s="158"/>
      <c r="N583" s="158"/>
      <c r="O583" s="158"/>
      <c r="P583" s="158"/>
      <c r="Q583" s="158"/>
      <c r="R583" s="158"/>
      <c r="S583" s="158"/>
      <c r="T583" s="158"/>
      <c r="U583" s="158"/>
      <c r="V583" s="158"/>
      <c r="W583" s="158"/>
      <c r="X583" s="158"/>
      <c r="Y583" s="158"/>
      <c r="Z583" s="158"/>
      <c r="AA583" s="158"/>
      <c r="AB583" s="158"/>
      <c r="AC583" s="158"/>
      <c r="AD583" s="158"/>
      <c r="AE583" s="158"/>
    </row>
    <row r="584" spans="1:31" ht="12" customHeight="1">
      <c r="A584" s="158"/>
      <c r="B584" s="158"/>
      <c r="C584" s="158"/>
      <c r="D584" s="158"/>
      <c r="E584" s="158"/>
      <c r="F584" s="158"/>
      <c r="G584" s="158"/>
      <c r="H584" s="158"/>
      <c r="I584" s="158"/>
      <c r="J584" s="158"/>
      <c r="K584" s="158"/>
      <c r="L584" s="158"/>
      <c r="M584" s="158"/>
      <c r="N584" s="158"/>
      <c r="O584" s="158"/>
      <c r="P584" s="158"/>
      <c r="Q584" s="158"/>
      <c r="R584" s="158"/>
      <c r="S584" s="158"/>
      <c r="T584" s="158"/>
      <c r="U584" s="158"/>
      <c r="V584" s="158"/>
      <c r="W584" s="158"/>
      <c r="X584" s="158"/>
      <c r="Y584" s="158"/>
      <c r="Z584" s="158"/>
      <c r="AA584" s="158"/>
      <c r="AB584" s="158"/>
      <c r="AC584" s="158"/>
      <c r="AD584" s="158"/>
      <c r="AE584" s="158"/>
    </row>
    <row r="585" spans="1:31" ht="12" customHeight="1">
      <c r="A585" s="158"/>
      <c r="B585" s="158"/>
      <c r="C585" s="158"/>
      <c r="D585" s="158"/>
      <c r="E585" s="158"/>
      <c r="F585" s="158"/>
      <c r="G585" s="158"/>
      <c r="H585" s="158"/>
      <c r="I585" s="158"/>
      <c r="J585" s="158"/>
      <c r="K585" s="158"/>
      <c r="L585" s="158"/>
      <c r="M585" s="158"/>
      <c r="N585" s="158"/>
      <c r="O585" s="158"/>
      <c r="P585" s="158"/>
      <c r="Q585" s="158"/>
      <c r="R585" s="158"/>
      <c r="S585" s="158"/>
      <c r="T585" s="158"/>
      <c r="U585" s="158"/>
      <c r="V585" s="158"/>
      <c r="W585" s="158"/>
      <c r="X585" s="158"/>
      <c r="Y585" s="158"/>
      <c r="Z585" s="158"/>
      <c r="AA585" s="158"/>
      <c r="AB585" s="158"/>
      <c r="AC585" s="158"/>
      <c r="AD585" s="158"/>
      <c r="AE585" s="158"/>
    </row>
    <row r="586" spans="1:31" ht="12" customHeight="1">
      <c r="A586" s="158"/>
      <c r="B586" s="158"/>
      <c r="C586" s="158"/>
      <c r="D586" s="158"/>
      <c r="E586" s="158"/>
      <c r="F586" s="158"/>
      <c r="G586" s="158"/>
      <c r="H586" s="158"/>
      <c r="I586" s="158"/>
      <c r="J586" s="158"/>
      <c r="K586" s="158"/>
      <c r="L586" s="158"/>
      <c r="M586" s="158"/>
      <c r="N586" s="158"/>
      <c r="O586" s="158"/>
      <c r="P586" s="158"/>
      <c r="Q586" s="158"/>
      <c r="R586" s="158"/>
      <c r="S586" s="158"/>
      <c r="T586" s="158"/>
      <c r="U586" s="158"/>
      <c r="V586" s="158"/>
      <c r="W586" s="158"/>
      <c r="X586" s="158"/>
      <c r="Y586" s="158"/>
      <c r="Z586" s="158"/>
      <c r="AA586" s="158"/>
      <c r="AB586" s="158"/>
      <c r="AC586" s="158"/>
      <c r="AD586" s="158"/>
      <c r="AE586" s="158"/>
    </row>
    <row r="587" spans="1:31" ht="12" customHeight="1">
      <c r="A587" s="158"/>
      <c r="B587" s="158"/>
      <c r="C587" s="158"/>
      <c r="D587" s="158"/>
      <c r="E587" s="158"/>
      <c r="F587" s="158"/>
      <c r="G587" s="158"/>
      <c r="H587" s="158"/>
      <c r="I587" s="158"/>
      <c r="J587" s="158"/>
      <c r="K587" s="158"/>
      <c r="L587" s="158"/>
      <c r="M587" s="158"/>
      <c r="N587" s="158"/>
      <c r="O587" s="158"/>
      <c r="P587" s="158"/>
      <c r="Q587" s="158"/>
      <c r="R587" s="158"/>
      <c r="S587" s="158"/>
      <c r="T587" s="158"/>
      <c r="U587" s="158"/>
      <c r="V587" s="158"/>
      <c r="W587" s="158"/>
      <c r="X587" s="158"/>
      <c r="Y587" s="158"/>
      <c r="Z587" s="158"/>
      <c r="AA587" s="158"/>
      <c r="AB587" s="158"/>
      <c r="AC587" s="158"/>
      <c r="AD587" s="158"/>
      <c r="AE587" s="158"/>
    </row>
    <row r="588" spans="1:31" ht="12" customHeight="1">
      <c r="A588" s="158"/>
      <c r="B588" s="158"/>
      <c r="C588" s="158"/>
      <c r="D588" s="158"/>
      <c r="E588" s="158"/>
      <c r="F588" s="158"/>
      <c r="G588" s="158"/>
      <c r="H588" s="158"/>
      <c r="I588" s="158"/>
      <c r="J588" s="158"/>
      <c r="K588" s="158"/>
      <c r="L588" s="158"/>
      <c r="M588" s="158"/>
      <c r="N588" s="158"/>
      <c r="O588" s="158"/>
      <c r="P588" s="158"/>
      <c r="Q588" s="158"/>
      <c r="R588" s="158"/>
      <c r="S588" s="158"/>
      <c r="T588" s="158"/>
      <c r="U588" s="158"/>
      <c r="V588" s="158"/>
      <c r="W588" s="158"/>
      <c r="X588" s="158"/>
      <c r="Y588" s="158"/>
      <c r="Z588" s="158"/>
      <c r="AA588" s="158"/>
      <c r="AB588" s="158"/>
      <c r="AC588" s="158"/>
      <c r="AD588" s="158"/>
      <c r="AE588" s="158"/>
    </row>
    <row r="589" spans="1:31" ht="12" customHeight="1">
      <c r="A589" s="158"/>
      <c r="B589" s="158"/>
      <c r="C589" s="158"/>
      <c r="D589" s="158"/>
      <c r="E589" s="158"/>
      <c r="F589" s="158"/>
      <c r="G589" s="158"/>
      <c r="H589" s="158"/>
      <c r="I589" s="158"/>
      <c r="J589" s="158"/>
      <c r="K589" s="158"/>
      <c r="L589" s="158"/>
      <c r="M589" s="158"/>
      <c r="N589" s="158"/>
      <c r="O589" s="158"/>
      <c r="P589" s="158"/>
      <c r="Q589" s="158"/>
      <c r="R589" s="158"/>
      <c r="S589" s="158"/>
      <c r="T589" s="158"/>
      <c r="U589" s="158"/>
      <c r="V589" s="158"/>
      <c r="W589" s="158"/>
      <c r="X589" s="158"/>
      <c r="Y589" s="158"/>
      <c r="Z589" s="158"/>
      <c r="AA589" s="158"/>
      <c r="AB589" s="158"/>
      <c r="AC589" s="158"/>
      <c r="AD589" s="158"/>
      <c r="AE589" s="158"/>
    </row>
    <row r="590" spans="1:31" ht="12" customHeight="1">
      <c r="A590" s="158"/>
      <c r="B590" s="158"/>
      <c r="C590" s="158"/>
      <c r="D590" s="158"/>
      <c r="E590" s="158"/>
      <c r="F590" s="158"/>
      <c r="G590" s="158"/>
      <c r="H590" s="158"/>
      <c r="I590" s="158"/>
      <c r="J590" s="158"/>
      <c r="K590" s="158"/>
      <c r="L590" s="158"/>
      <c r="M590" s="158"/>
      <c r="N590" s="158"/>
      <c r="O590" s="158"/>
      <c r="P590" s="158"/>
      <c r="Q590" s="158"/>
      <c r="R590" s="158"/>
      <c r="S590" s="158"/>
      <c r="T590" s="158"/>
      <c r="U590" s="158"/>
      <c r="V590" s="158"/>
      <c r="W590" s="158"/>
      <c r="X590" s="158"/>
      <c r="Y590" s="158"/>
      <c r="Z590" s="158"/>
      <c r="AA590" s="158"/>
      <c r="AB590" s="158"/>
      <c r="AC590" s="158"/>
      <c r="AD590" s="158"/>
      <c r="AE590" s="158"/>
    </row>
    <row r="591" spans="1:31" ht="12" customHeight="1">
      <c r="A591" s="158"/>
      <c r="B591" s="158"/>
      <c r="C591" s="158"/>
      <c r="D591" s="158"/>
      <c r="E591" s="158"/>
      <c r="F591" s="158"/>
      <c r="G591" s="158"/>
      <c r="H591" s="158"/>
      <c r="I591" s="158"/>
      <c r="J591" s="158"/>
      <c r="K591" s="158"/>
      <c r="L591" s="158"/>
      <c r="M591" s="158"/>
      <c r="N591" s="158"/>
      <c r="O591" s="158"/>
      <c r="P591" s="158"/>
      <c r="Q591" s="158"/>
      <c r="R591" s="158"/>
      <c r="S591" s="158"/>
      <c r="T591" s="158"/>
      <c r="U591" s="158"/>
      <c r="V591" s="158"/>
      <c r="W591" s="158"/>
      <c r="X591" s="158"/>
      <c r="Y591" s="158"/>
      <c r="Z591" s="158"/>
      <c r="AA591" s="158"/>
      <c r="AB591" s="158"/>
      <c r="AC591" s="158"/>
      <c r="AD591" s="158"/>
      <c r="AE591" s="158"/>
    </row>
    <row r="592" spans="1:31" ht="12" customHeight="1">
      <c r="A592" s="158"/>
      <c r="B592" s="158"/>
      <c r="C592" s="158"/>
      <c r="D592" s="158"/>
      <c r="E592" s="158"/>
      <c r="F592" s="158"/>
      <c r="G592" s="158"/>
      <c r="H592" s="158"/>
      <c r="I592" s="158"/>
      <c r="J592" s="158"/>
      <c r="K592" s="158"/>
      <c r="L592" s="158"/>
      <c r="M592" s="158"/>
      <c r="N592" s="158"/>
      <c r="O592" s="158"/>
      <c r="P592" s="158"/>
      <c r="Q592" s="158"/>
      <c r="R592" s="158"/>
      <c r="S592" s="158"/>
      <c r="T592" s="158"/>
      <c r="U592" s="158"/>
      <c r="V592" s="158"/>
      <c r="W592" s="158"/>
      <c r="X592" s="158"/>
      <c r="Y592" s="158"/>
      <c r="Z592" s="158"/>
      <c r="AA592" s="158"/>
      <c r="AB592" s="158"/>
      <c r="AC592" s="158"/>
      <c r="AD592" s="158"/>
      <c r="AE592" s="158"/>
    </row>
    <row r="593" spans="1:31" ht="12" customHeight="1">
      <c r="A593" s="158"/>
      <c r="B593" s="158"/>
      <c r="C593" s="158"/>
      <c r="D593" s="158"/>
      <c r="E593" s="158"/>
      <c r="F593" s="158"/>
      <c r="G593" s="158"/>
      <c r="H593" s="158"/>
      <c r="I593" s="158"/>
      <c r="J593" s="158"/>
      <c r="K593" s="158"/>
      <c r="L593" s="158"/>
      <c r="M593" s="158"/>
      <c r="N593" s="158"/>
      <c r="O593" s="158"/>
      <c r="P593" s="158"/>
      <c r="Q593" s="158"/>
      <c r="R593" s="158"/>
      <c r="S593" s="158"/>
      <c r="T593" s="158"/>
      <c r="U593" s="158"/>
      <c r="V593" s="158"/>
      <c r="W593" s="158"/>
      <c r="X593" s="158"/>
      <c r="Y593" s="158"/>
      <c r="Z593" s="158"/>
      <c r="AA593" s="158"/>
      <c r="AB593" s="158"/>
      <c r="AC593" s="158"/>
      <c r="AD593" s="158"/>
      <c r="AE593" s="158"/>
    </row>
    <row r="594" spans="1:31" ht="12" customHeight="1">
      <c r="A594" s="158"/>
      <c r="B594" s="158"/>
      <c r="C594" s="158"/>
      <c r="D594" s="158"/>
      <c r="E594" s="158"/>
      <c r="F594" s="158"/>
      <c r="G594" s="158"/>
      <c r="H594" s="158"/>
      <c r="I594" s="158"/>
      <c r="J594" s="158"/>
      <c r="K594" s="158"/>
      <c r="L594" s="158"/>
      <c r="M594" s="158"/>
      <c r="N594" s="158"/>
      <c r="O594" s="158"/>
      <c r="P594" s="158"/>
      <c r="Q594" s="158"/>
      <c r="R594" s="158"/>
      <c r="S594" s="158"/>
      <c r="T594" s="158"/>
      <c r="U594" s="158"/>
      <c r="V594" s="158"/>
      <c r="W594" s="158"/>
      <c r="X594" s="158"/>
      <c r="Y594" s="158"/>
      <c r="Z594" s="158"/>
      <c r="AA594" s="158"/>
      <c r="AB594" s="158"/>
      <c r="AC594" s="158"/>
      <c r="AD594" s="158"/>
      <c r="AE594" s="158"/>
    </row>
    <row r="595" spans="1:31" ht="12" customHeight="1">
      <c r="A595" s="158"/>
      <c r="B595" s="158"/>
      <c r="C595" s="158"/>
      <c r="D595" s="158"/>
      <c r="E595" s="158"/>
      <c r="F595" s="158"/>
      <c r="G595" s="158"/>
      <c r="H595" s="158"/>
      <c r="I595" s="158"/>
      <c r="J595" s="158"/>
      <c r="K595" s="158"/>
      <c r="L595" s="158"/>
      <c r="M595" s="158"/>
      <c r="N595" s="158"/>
      <c r="O595" s="158"/>
      <c r="P595" s="158"/>
      <c r="Q595" s="158"/>
      <c r="R595" s="158"/>
      <c r="S595" s="158"/>
      <c r="T595" s="158"/>
      <c r="U595" s="158"/>
      <c r="V595" s="158"/>
      <c r="W595" s="158"/>
      <c r="X595" s="158"/>
      <c r="Y595" s="158"/>
      <c r="Z595" s="158"/>
      <c r="AA595" s="158"/>
      <c r="AB595" s="158"/>
      <c r="AC595" s="158"/>
      <c r="AD595" s="158"/>
      <c r="AE595" s="158"/>
    </row>
    <row r="596" spans="1:31" ht="12" customHeight="1">
      <c r="A596" s="158"/>
      <c r="B596" s="158"/>
      <c r="C596" s="158"/>
      <c r="D596" s="158"/>
      <c r="E596" s="158"/>
      <c r="F596" s="158"/>
      <c r="G596" s="158"/>
      <c r="H596" s="158"/>
      <c r="I596" s="158"/>
      <c r="J596" s="158"/>
      <c r="K596" s="158"/>
      <c r="L596" s="158"/>
      <c r="M596" s="158"/>
      <c r="N596" s="158"/>
      <c r="O596" s="158"/>
      <c r="P596" s="158"/>
      <c r="Q596" s="158"/>
      <c r="R596" s="158"/>
      <c r="S596" s="158"/>
      <c r="T596" s="158"/>
      <c r="U596" s="158"/>
      <c r="V596" s="158"/>
      <c r="W596" s="158"/>
      <c r="X596" s="158"/>
      <c r="Y596" s="158"/>
      <c r="Z596" s="158"/>
      <c r="AA596" s="158"/>
      <c r="AB596" s="158"/>
      <c r="AC596" s="158"/>
      <c r="AD596" s="158"/>
      <c r="AE596" s="158"/>
    </row>
    <row r="597" spans="1:31" ht="12" customHeight="1">
      <c r="A597" s="158"/>
      <c r="B597" s="158"/>
      <c r="C597" s="158"/>
      <c r="D597" s="158"/>
      <c r="E597" s="158"/>
      <c r="F597" s="158"/>
      <c r="G597" s="158"/>
      <c r="H597" s="158"/>
      <c r="I597" s="158"/>
      <c r="J597" s="158"/>
      <c r="K597" s="158"/>
      <c r="L597" s="158"/>
      <c r="M597" s="158"/>
      <c r="N597" s="158"/>
      <c r="O597" s="158"/>
      <c r="P597" s="158"/>
      <c r="Q597" s="158"/>
      <c r="R597" s="158"/>
      <c r="S597" s="158"/>
      <c r="T597" s="158"/>
      <c r="U597" s="158"/>
      <c r="V597" s="158"/>
      <c r="W597" s="158"/>
      <c r="X597" s="158"/>
      <c r="Y597" s="158"/>
      <c r="Z597" s="158"/>
      <c r="AA597" s="158"/>
      <c r="AB597" s="158"/>
      <c r="AC597" s="158"/>
      <c r="AD597" s="158"/>
      <c r="AE597" s="158"/>
    </row>
    <row r="598" spans="1:31" ht="12" customHeight="1">
      <c r="A598" s="158"/>
      <c r="B598" s="158"/>
      <c r="C598" s="158"/>
      <c r="D598" s="158"/>
      <c r="E598" s="158"/>
      <c r="F598" s="158"/>
      <c r="G598" s="158"/>
      <c r="H598" s="158"/>
      <c r="I598" s="158"/>
      <c r="J598" s="158"/>
      <c r="K598" s="158"/>
      <c r="L598" s="158"/>
      <c r="M598" s="158"/>
      <c r="N598" s="158"/>
      <c r="O598" s="158"/>
      <c r="P598" s="158"/>
      <c r="Q598" s="158"/>
      <c r="R598" s="158"/>
      <c r="S598" s="158"/>
      <c r="T598" s="158"/>
      <c r="U598" s="158"/>
      <c r="V598" s="158"/>
      <c r="W598" s="158"/>
      <c r="X598" s="158"/>
      <c r="Y598" s="158"/>
      <c r="Z598" s="158"/>
      <c r="AA598" s="158"/>
      <c r="AB598" s="158"/>
      <c r="AC598" s="158"/>
      <c r="AD598" s="158"/>
      <c r="AE598" s="158"/>
    </row>
    <row r="599" spans="1:31" ht="12" customHeight="1">
      <c r="A599" s="158"/>
      <c r="B599" s="158"/>
      <c r="C599" s="158"/>
      <c r="D599" s="158"/>
      <c r="E599" s="158"/>
      <c r="F599" s="158"/>
      <c r="G599" s="158"/>
      <c r="H599" s="158"/>
      <c r="I599" s="158"/>
      <c r="J599" s="158"/>
      <c r="K599" s="158"/>
      <c r="L599" s="158"/>
      <c r="M599" s="158"/>
      <c r="N599" s="158"/>
      <c r="O599" s="158"/>
      <c r="P599" s="158"/>
      <c r="Q599" s="158"/>
      <c r="R599" s="158"/>
      <c r="S599" s="158"/>
      <c r="T599" s="158"/>
      <c r="U599" s="158"/>
      <c r="V599" s="158"/>
      <c r="W599" s="158"/>
      <c r="X599" s="158"/>
      <c r="Y599" s="158"/>
      <c r="Z599" s="158"/>
      <c r="AA599" s="158"/>
      <c r="AB599" s="158"/>
      <c r="AC599" s="158"/>
      <c r="AD599" s="158"/>
      <c r="AE599" s="158"/>
    </row>
    <row r="600" spans="1:31" ht="12" customHeight="1">
      <c r="A600" s="158"/>
      <c r="B600" s="158"/>
      <c r="C600" s="158"/>
      <c r="D600" s="158"/>
      <c r="E600" s="158"/>
      <c r="F600" s="158"/>
      <c r="G600" s="158"/>
      <c r="H600" s="158"/>
      <c r="I600" s="158"/>
      <c r="J600" s="158"/>
      <c r="K600" s="158"/>
      <c r="L600" s="158"/>
      <c r="M600" s="158"/>
      <c r="N600" s="158"/>
      <c r="O600" s="158"/>
      <c r="P600" s="158"/>
      <c r="Q600" s="158"/>
      <c r="R600" s="158"/>
      <c r="S600" s="158"/>
      <c r="T600" s="158"/>
      <c r="U600" s="158"/>
      <c r="V600" s="158"/>
      <c r="W600" s="158"/>
      <c r="X600" s="158"/>
      <c r="Y600" s="158"/>
      <c r="Z600" s="158"/>
      <c r="AA600" s="158"/>
      <c r="AB600" s="158"/>
      <c r="AC600" s="158"/>
      <c r="AD600" s="158"/>
      <c r="AE600" s="158"/>
    </row>
    <row r="601" spans="1:31" ht="12" customHeight="1">
      <c r="A601" s="158"/>
      <c r="B601" s="158"/>
      <c r="C601" s="158"/>
      <c r="D601" s="158"/>
      <c r="E601" s="158"/>
      <c r="F601" s="158"/>
      <c r="G601" s="158"/>
      <c r="H601" s="158"/>
      <c r="I601" s="158"/>
      <c r="J601" s="158"/>
      <c r="K601" s="158"/>
      <c r="L601" s="158"/>
      <c r="M601" s="158"/>
      <c r="N601" s="158"/>
      <c r="O601" s="158"/>
      <c r="P601" s="158"/>
      <c r="Q601" s="158"/>
      <c r="R601" s="158"/>
      <c r="S601" s="158"/>
      <c r="T601" s="158"/>
      <c r="U601" s="158"/>
      <c r="V601" s="158"/>
      <c r="W601" s="158"/>
      <c r="X601" s="158"/>
      <c r="Y601" s="158"/>
      <c r="Z601" s="158"/>
      <c r="AA601" s="158"/>
      <c r="AB601" s="158"/>
      <c r="AC601" s="158"/>
      <c r="AD601" s="158"/>
      <c r="AE601" s="158"/>
    </row>
    <row r="602" spans="1:31" ht="12" customHeight="1">
      <c r="A602" s="158"/>
      <c r="B602" s="158"/>
      <c r="C602" s="158"/>
      <c r="D602" s="158"/>
      <c r="E602" s="158"/>
      <c r="F602" s="158"/>
      <c r="G602" s="158"/>
      <c r="H602" s="158"/>
      <c r="I602" s="158"/>
      <c r="J602" s="158"/>
      <c r="K602" s="158"/>
      <c r="L602" s="158"/>
      <c r="M602" s="158"/>
      <c r="N602" s="158"/>
      <c r="O602" s="158"/>
      <c r="P602" s="158"/>
      <c r="Q602" s="158"/>
      <c r="R602" s="158"/>
      <c r="S602" s="158"/>
      <c r="T602" s="158"/>
      <c r="U602" s="158"/>
      <c r="V602" s="158"/>
      <c r="W602" s="158"/>
      <c r="X602" s="158"/>
      <c r="Y602" s="158"/>
      <c r="Z602" s="158"/>
      <c r="AA602" s="158"/>
      <c r="AB602" s="158"/>
      <c r="AC602" s="158"/>
      <c r="AD602" s="158"/>
      <c r="AE602" s="158"/>
    </row>
    <row r="603" spans="1:31" ht="12" customHeight="1">
      <c r="A603" s="158"/>
      <c r="B603" s="158"/>
      <c r="C603" s="158"/>
      <c r="D603" s="158"/>
      <c r="E603" s="158"/>
      <c r="F603" s="158"/>
      <c r="G603" s="158"/>
      <c r="H603" s="158"/>
      <c r="I603" s="158"/>
      <c r="J603" s="158"/>
      <c r="K603" s="158"/>
      <c r="L603" s="158"/>
      <c r="M603" s="158"/>
      <c r="N603" s="158"/>
      <c r="O603" s="158"/>
      <c r="P603" s="158"/>
      <c r="Q603" s="158"/>
      <c r="R603" s="158"/>
      <c r="S603" s="158"/>
      <c r="T603" s="158"/>
      <c r="U603" s="158"/>
      <c r="V603" s="158"/>
      <c r="W603" s="158"/>
      <c r="X603" s="158"/>
      <c r="Y603" s="158"/>
      <c r="Z603" s="158"/>
      <c r="AA603" s="158"/>
      <c r="AB603" s="158"/>
      <c r="AC603" s="158"/>
      <c r="AD603" s="158"/>
      <c r="AE603" s="158"/>
    </row>
    <row r="604" spans="1:31" ht="12" customHeight="1">
      <c r="A604" s="158"/>
      <c r="B604" s="158"/>
      <c r="C604" s="158"/>
      <c r="D604" s="158"/>
      <c r="E604" s="158"/>
      <c r="F604" s="158"/>
      <c r="G604" s="158"/>
      <c r="H604" s="158"/>
      <c r="I604" s="158"/>
      <c r="J604" s="158"/>
      <c r="K604" s="158"/>
      <c r="L604" s="158"/>
      <c r="M604" s="158"/>
      <c r="N604" s="158"/>
      <c r="O604" s="158"/>
      <c r="P604" s="158"/>
      <c r="Q604" s="158"/>
      <c r="R604" s="158"/>
      <c r="S604" s="158"/>
      <c r="T604" s="158"/>
      <c r="U604" s="158"/>
      <c r="V604" s="158"/>
      <c r="W604" s="158"/>
      <c r="X604" s="158"/>
      <c r="Y604" s="158"/>
      <c r="Z604" s="158"/>
      <c r="AA604" s="158"/>
      <c r="AB604" s="158"/>
      <c r="AC604" s="158"/>
      <c r="AD604" s="158"/>
      <c r="AE604" s="158"/>
    </row>
    <row r="605" spans="1:31" ht="12" customHeight="1">
      <c r="A605" s="158"/>
      <c r="B605" s="158"/>
      <c r="C605" s="158"/>
      <c r="D605" s="158"/>
      <c r="E605" s="158"/>
      <c r="F605" s="158"/>
      <c r="G605" s="158"/>
      <c r="H605" s="158"/>
      <c r="I605" s="158"/>
      <c r="J605" s="158"/>
      <c r="K605" s="158"/>
      <c r="L605" s="158"/>
      <c r="M605" s="158"/>
      <c r="N605" s="158"/>
      <c r="O605" s="158"/>
      <c r="P605" s="158"/>
      <c r="Q605" s="158"/>
      <c r="R605" s="158"/>
      <c r="S605" s="158"/>
      <c r="T605" s="158"/>
      <c r="U605" s="158"/>
      <c r="V605" s="158"/>
      <c r="W605" s="158"/>
      <c r="X605" s="158"/>
      <c r="Y605" s="158"/>
      <c r="Z605" s="158"/>
      <c r="AA605" s="158"/>
      <c r="AB605" s="158"/>
      <c r="AC605" s="158"/>
      <c r="AD605" s="158"/>
      <c r="AE605" s="158"/>
    </row>
    <row r="606" spans="1:31" ht="12" customHeight="1">
      <c r="A606" s="158"/>
      <c r="B606" s="158"/>
      <c r="C606" s="158"/>
      <c r="D606" s="158"/>
      <c r="E606" s="158"/>
      <c r="F606" s="158"/>
      <c r="G606" s="158"/>
      <c r="H606" s="158"/>
      <c r="I606" s="158"/>
      <c r="J606" s="158"/>
      <c r="K606" s="158"/>
      <c r="L606" s="158"/>
      <c r="M606" s="158"/>
      <c r="N606" s="158"/>
      <c r="O606" s="158"/>
      <c r="P606" s="158"/>
      <c r="Q606" s="158"/>
      <c r="R606" s="158"/>
      <c r="S606" s="158"/>
      <c r="T606" s="158"/>
      <c r="U606" s="158"/>
      <c r="V606" s="158"/>
      <c r="W606" s="158"/>
      <c r="X606" s="158"/>
      <c r="Y606" s="158"/>
      <c r="Z606" s="158"/>
      <c r="AA606" s="158"/>
      <c r="AB606" s="158"/>
      <c r="AC606" s="158"/>
      <c r="AD606" s="158"/>
      <c r="AE606" s="158"/>
    </row>
    <row r="607" spans="1:31" ht="12" customHeight="1">
      <c r="A607" s="158"/>
      <c r="B607" s="158"/>
      <c r="C607" s="158"/>
      <c r="D607" s="158"/>
      <c r="E607" s="158"/>
      <c r="F607" s="158"/>
      <c r="G607" s="158"/>
      <c r="H607" s="158"/>
      <c r="I607" s="158"/>
      <c r="J607" s="158"/>
      <c r="K607" s="158"/>
      <c r="L607" s="158"/>
      <c r="M607" s="158"/>
      <c r="N607" s="158"/>
      <c r="O607" s="158"/>
      <c r="P607" s="158"/>
      <c r="Q607" s="158"/>
      <c r="R607" s="158"/>
      <c r="S607" s="158"/>
      <c r="T607" s="158"/>
      <c r="U607" s="158"/>
      <c r="V607" s="158"/>
      <c r="W607" s="158"/>
      <c r="X607" s="158"/>
      <c r="Y607" s="158"/>
      <c r="Z607" s="158"/>
      <c r="AA607" s="158"/>
      <c r="AB607" s="158"/>
      <c r="AC607" s="158"/>
      <c r="AD607" s="158"/>
      <c r="AE607" s="158"/>
    </row>
    <row r="608" spans="1:31" ht="12" customHeight="1">
      <c r="A608" s="158"/>
      <c r="B608" s="158"/>
      <c r="C608" s="158"/>
      <c r="D608" s="158"/>
      <c r="E608" s="158"/>
      <c r="F608" s="158"/>
      <c r="G608" s="158"/>
      <c r="H608" s="158"/>
      <c r="I608" s="158"/>
      <c r="J608" s="158"/>
      <c r="K608" s="158"/>
      <c r="L608" s="158"/>
      <c r="M608" s="158"/>
      <c r="N608" s="158"/>
      <c r="O608" s="158"/>
      <c r="P608" s="158"/>
      <c r="Q608" s="158"/>
      <c r="R608" s="158"/>
      <c r="S608" s="158"/>
      <c r="T608" s="158"/>
      <c r="U608" s="158"/>
      <c r="V608" s="158"/>
      <c r="W608" s="158"/>
      <c r="X608" s="158"/>
      <c r="Y608" s="158"/>
      <c r="Z608" s="158"/>
      <c r="AA608" s="158"/>
      <c r="AB608" s="158"/>
      <c r="AC608" s="158"/>
      <c r="AD608" s="158"/>
      <c r="AE608" s="158"/>
    </row>
    <row r="609" spans="1:31" ht="12" customHeight="1">
      <c r="A609" s="158"/>
      <c r="B609" s="158"/>
      <c r="C609" s="158"/>
      <c r="D609" s="158"/>
      <c r="E609" s="158"/>
      <c r="F609" s="158"/>
      <c r="G609" s="158"/>
      <c r="H609" s="158"/>
      <c r="I609" s="158"/>
      <c r="J609" s="158"/>
      <c r="K609" s="158"/>
      <c r="L609" s="158"/>
      <c r="M609" s="158"/>
      <c r="N609" s="158"/>
      <c r="O609" s="158"/>
      <c r="P609" s="158"/>
      <c r="Q609" s="158"/>
      <c r="R609" s="158"/>
      <c r="S609" s="158"/>
      <c r="T609" s="158"/>
      <c r="U609" s="158"/>
      <c r="V609" s="158"/>
      <c r="W609" s="158"/>
      <c r="X609" s="158"/>
      <c r="Y609" s="158"/>
      <c r="Z609" s="158"/>
      <c r="AA609" s="158"/>
      <c r="AB609" s="158"/>
      <c r="AC609" s="158"/>
      <c r="AD609" s="158"/>
      <c r="AE609" s="158"/>
    </row>
    <row r="610" spans="1:31" ht="12" customHeight="1">
      <c r="A610" s="158"/>
      <c r="B610" s="158"/>
      <c r="C610" s="158"/>
      <c r="D610" s="158"/>
      <c r="E610" s="158"/>
      <c r="F610" s="158"/>
      <c r="G610" s="158"/>
      <c r="H610" s="158"/>
      <c r="I610" s="158"/>
      <c r="J610" s="158"/>
      <c r="K610" s="158"/>
      <c r="L610" s="158"/>
      <c r="M610" s="158"/>
      <c r="N610" s="158"/>
      <c r="O610" s="158"/>
      <c r="P610" s="158"/>
      <c r="Q610" s="158"/>
      <c r="R610" s="158"/>
      <c r="S610" s="158"/>
      <c r="T610" s="158"/>
      <c r="U610" s="158"/>
      <c r="V610" s="158"/>
      <c r="W610" s="158"/>
      <c r="X610" s="158"/>
      <c r="Y610" s="158"/>
      <c r="Z610" s="158"/>
      <c r="AA610" s="158"/>
      <c r="AB610" s="158"/>
      <c r="AC610" s="158"/>
      <c r="AD610" s="158"/>
      <c r="AE610" s="158"/>
    </row>
    <row r="611" spans="1:31" ht="12" customHeight="1">
      <c r="A611" s="158"/>
      <c r="B611" s="158"/>
      <c r="C611" s="158"/>
      <c r="D611" s="158"/>
      <c r="E611" s="158"/>
      <c r="F611" s="158"/>
      <c r="G611" s="158"/>
      <c r="H611" s="158"/>
      <c r="I611" s="158"/>
      <c r="J611" s="158"/>
      <c r="K611" s="158"/>
      <c r="L611" s="158"/>
      <c r="M611" s="158"/>
      <c r="N611" s="158"/>
      <c r="O611" s="158"/>
      <c r="P611" s="158"/>
      <c r="Q611" s="158"/>
      <c r="R611" s="158"/>
      <c r="S611" s="158"/>
      <c r="T611" s="158"/>
      <c r="U611" s="158"/>
      <c r="V611" s="158"/>
      <c r="W611" s="158"/>
      <c r="X611" s="158"/>
      <c r="Y611" s="158"/>
      <c r="Z611" s="158"/>
      <c r="AA611" s="158"/>
      <c r="AB611" s="158"/>
      <c r="AC611" s="158"/>
      <c r="AD611" s="158"/>
      <c r="AE611" s="158"/>
    </row>
    <row r="612" spans="1:31" ht="12" customHeight="1">
      <c r="A612" s="158"/>
      <c r="B612" s="158"/>
      <c r="C612" s="158"/>
      <c r="D612" s="158"/>
      <c r="E612" s="158"/>
      <c r="F612" s="158"/>
      <c r="G612" s="158"/>
      <c r="H612" s="158"/>
      <c r="I612" s="158"/>
      <c r="J612" s="158"/>
      <c r="K612" s="158"/>
      <c r="L612" s="158"/>
      <c r="M612" s="158"/>
      <c r="N612" s="158"/>
      <c r="O612" s="158"/>
      <c r="P612" s="158"/>
      <c r="Q612" s="158"/>
      <c r="R612" s="158"/>
      <c r="S612" s="158"/>
      <c r="T612" s="158"/>
      <c r="U612" s="158"/>
      <c r="V612" s="158"/>
      <c r="W612" s="158"/>
      <c r="X612" s="158"/>
      <c r="Y612" s="158"/>
      <c r="Z612" s="158"/>
      <c r="AA612" s="158"/>
      <c r="AB612" s="158"/>
      <c r="AC612" s="158"/>
      <c r="AD612" s="158"/>
      <c r="AE612" s="158"/>
    </row>
    <row r="613" spans="1:31" ht="12" customHeight="1">
      <c r="A613" s="158"/>
      <c r="B613" s="158"/>
      <c r="C613" s="158"/>
      <c r="D613" s="158"/>
      <c r="E613" s="158"/>
      <c r="F613" s="158"/>
      <c r="G613" s="158"/>
      <c r="H613" s="158"/>
      <c r="I613" s="158"/>
      <c r="J613" s="158"/>
      <c r="K613" s="158"/>
      <c r="L613" s="158"/>
      <c r="M613" s="158"/>
      <c r="N613" s="158"/>
      <c r="O613" s="158"/>
      <c r="P613" s="158"/>
      <c r="Q613" s="158"/>
      <c r="R613" s="158"/>
      <c r="S613" s="158"/>
      <c r="T613" s="158"/>
      <c r="U613" s="158"/>
      <c r="V613" s="158"/>
      <c r="W613" s="158"/>
      <c r="X613" s="158"/>
      <c r="Y613" s="158"/>
      <c r="Z613" s="158"/>
      <c r="AA613" s="158"/>
      <c r="AB613" s="158"/>
      <c r="AC613" s="158"/>
      <c r="AD613" s="158"/>
      <c r="AE613" s="158"/>
    </row>
    <row r="614" spans="1:31" ht="12" customHeight="1">
      <c r="A614" s="158"/>
      <c r="B614" s="158"/>
      <c r="C614" s="158"/>
      <c r="D614" s="158"/>
      <c r="E614" s="158"/>
      <c r="F614" s="158"/>
      <c r="G614" s="158"/>
      <c r="H614" s="158"/>
      <c r="I614" s="158"/>
      <c r="J614" s="158"/>
      <c r="K614" s="158"/>
      <c r="L614" s="158"/>
      <c r="M614" s="158"/>
      <c r="N614" s="158"/>
      <c r="O614" s="158"/>
      <c r="P614" s="158"/>
      <c r="Q614" s="158"/>
      <c r="R614" s="158"/>
      <c r="S614" s="158"/>
      <c r="T614" s="158"/>
      <c r="U614" s="158"/>
      <c r="V614" s="158"/>
      <c r="W614" s="158"/>
      <c r="X614" s="158"/>
      <c r="Y614" s="158"/>
      <c r="Z614" s="158"/>
      <c r="AA614" s="158"/>
      <c r="AB614" s="158"/>
      <c r="AC614" s="158"/>
      <c r="AD614" s="158"/>
      <c r="AE614" s="158"/>
    </row>
    <row r="615" spans="1:31" ht="12" customHeight="1">
      <c r="A615" s="158"/>
      <c r="B615" s="158"/>
      <c r="C615" s="158"/>
      <c r="D615" s="158"/>
      <c r="E615" s="158"/>
      <c r="F615" s="158"/>
      <c r="G615" s="158"/>
      <c r="H615" s="158"/>
      <c r="I615" s="158"/>
      <c r="J615" s="158"/>
      <c r="K615" s="158"/>
      <c r="L615" s="158"/>
      <c r="M615" s="158"/>
      <c r="N615" s="158"/>
      <c r="O615" s="158"/>
      <c r="P615" s="158"/>
      <c r="Q615" s="158"/>
      <c r="R615" s="158"/>
      <c r="S615" s="158"/>
      <c r="T615" s="158"/>
      <c r="U615" s="158"/>
      <c r="V615" s="158"/>
      <c r="W615" s="158"/>
      <c r="X615" s="158"/>
      <c r="Y615" s="158"/>
      <c r="Z615" s="158"/>
      <c r="AA615" s="158"/>
      <c r="AB615" s="158"/>
      <c r="AC615" s="158"/>
      <c r="AD615" s="158"/>
      <c r="AE615" s="158"/>
    </row>
    <row r="616" spans="1:31" ht="12" customHeight="1">
      <c r="A616" s="158"/>
      <c r="B616" s="158"/>
      <c r="C616" s="158"/>
      <c r="D616" s="158"/>
      <c r="E616" s="158"/>
      <c r="F616" s="158"/>
      <c r="G616" s="158"/>
      <c r="H616" s="158"/>
      <c r="I616" s="158"/>
      <c r="J616" s="158"/>
      <c r="K616" s="158"/>
      <c r="L616" s="158"/>
      <c r="M616" s="158"/>
      <c r="N616" s="158"/>
      <c r="O616" s="158"/>
      <c r="P616" s="158"/>
      <c r="Q616" s="158"/>
      <c r="R616" s="158"/>
      <c r="S616" s="158"/>
      <c r="T616" s="158"/>
      <c r="U616" s="158"/>
      <c r="V616" s="158"/>
      <c r="W616" s="158"/>
      <c r="X616" s="158"/>
      <c r="Y616" s="158"/>
      <c r="Z616" s="158"/>
      <c r="AA616" s="158"/>
      <c r="AB616" s="158"/>
      <c r="AC616" s="158"/>
      <c r="AD616" s="158"/>
      <c r="AE616" s="158"/>
    </row>
    <row r="617" spans="1:31" ht="12" customHeight="1">
      <c r="A617" s="158"/>
      <c r="B617" s="158"/>
      <c r="C617" s="158"/>
      <c r="D617" s="158"/>
      <c r="E617" s="158"/>
      <c r="F617" s="158"/>
      <c r="G617" s="158"/>
      <c r="H617" s="158"/>
      <c r="I617" s="158"/>
      <c r="J617" s="158"/>
      <c r="K617" s="158"/>
      <c r="L617" s="158"/>
      <c r="M617" s="158"/>
      <c r="N617" s="158"/>
      <c r="O617" s="158"/>
      <c r="P617" s="158"/>
      <c r="Q617" s="158"/>
      <c r="R617" s="158"/>
      <c r="S617" s="158"/>
      <c r="T617" s="158"/>
      <c r="U617" s="158"/>
      <c r="V617" s="158"/>
      <c r="W617" s="158"/>
      <c r="X617" s="158"/>
      <c r="Y617" s="158"/>
      <c r="Z617" s="158"/>
      <c r="AA617" s="158"/>
      <c r="AB617" s="158"/>
      <c r="AC617" s="158"/>
      <c r="AD617" s="158"/>
      <c r="AE617" s="158"/>
    </row>
    <row r="618" spans="1:31" ht="12" customHeight="1">
      <c r="A618" s="158"/>
      <c r="B618" s="158"/>
      <c r="C618" s="158"/>
      <c r="D618" s="158"/>
      <c r="E618" s="158"/>
      <c r="F618" s="158"/>
      <c r="G618" s="158"/>
      <c r="H618" s="158"/>
      <c r="I618" s="158"/>
      <c r="J618" s="158"/>
      <c r="K618" s="158"/>
      <c r="L618" s="158"/>
      <c r="M618" s="158"/>
      <c r="N618" s="158"/>
      <c r="O618" s="158"/>
      <c r="P618" s="158"/>
      <c r="Q618" s="158"/>
      <c r="R618" s="158"/>
      <c r="S618" s="158"/>
      <c r="T618" s="158"/>
      <c r="U618" s="158"/>
      <c r="V618" s="158"/>
      <c r="W618" s="158"/>
      <c r="X618" s="158"/>
      <c r="Y618" s="158"/>
      <c r="Z618" s="158"/>
      <c r="AA618" s="158"/>
      <c r="AB618" s="158"/>
      <c r="AC618" s="158"/>
      <c r="AD618" s="158"/>
      <c r="AE618" s="158"/>
    </row>
    <row r="619" spans="1:31" ht="12" customHeight="1">
      <c r="A619" s="158"/>
      <c r="B619" s="158"/>
      <c r="C619" s="158"/>
      <c r="D619" s="158"/>
      <c r="E619" s="158"/>
      <c r="F619" s="158"/>
      <c r="G619" s="158"/>
      <c r="H619" s="158"/>
      <c r="I619" s="158"/>
      <c r="J619" s="158"/>
      <c r="K619" s="158"/>
      <c r="L619" s="158"/>
      <c r="M619" s="158"/>
      <c r="N619" s="158"/>
      <c r="O619" s="158"/>
      <c r="P619" s="158"/>
      <c r="Q619" s="158"/>
      <c r="R619" s="158"/>
      <c r="S619" s="158"/>
      <c r="T619" s="158"/>
      <c r="U619" s="158"/>
      <c r="V619" s="158"/>
      <c r="W619" s="158"/>
      <c r="X619" s="158"/>
      <c r="Y619" s="158"/>
      <c r="Z619" s="158"/>
      <c r="AA619" s="158"/>
      <c r="AB619" s="158"/>
      <c r="AC619" s="158"/>
      <c r="AD619" s="158"/>
      <c r="AE619" s="158"/>
    </row>
    <row r="620" spans="1:31" ht="12" customHeight="1">
      <c r="A620" s="158"/>
      <c r="B620" s="158"/>
      <c r="C620" s="158"/>
      <c r="D620" s="158"/>
      <c r="E620" s="158"/>
      <c r="F620" s="158"/>
      <c r="G620" s="158"/>
      <c r="H620" s="158"/>
      <c r="I620" s="158"/>
      <c r="J620" s="158"/>
      <c r="K620" s="158"/>
      <c r="L620" s="158"/>
      <c r="M620" s="158"/>
      <c r="N620" s="158"/>
      <c r="O620" s="158"/>
      <c r="P620" s="158"/>
      <c r="Q620" s="158"/>
      <c r="R620" s="158"/>
      <c r="S620" s="158"/>
      <c r="T620" s="158"/>
      <c r="U620" s="158"/>
      <c r="V620" s="158"/>
      <c r="W620" s="158"/>
      <c r="X620" s="158"/>
      <c r="Y620" s="158"/>
      <c r="Z620" s="158"/>
      <c r="AA620" s="158"/>
      <c r="AB620" s="158"/>
      <c r="AC620" s="158"/>
      <c r="AD620" s="158"/>
      <c r="AE620" s="158"/>
    </row>
    <row r="621" spans="1:31" ht="12" customHeight="1">
      <c r="A621" s="158"/>
      <c r="B621" s="158"/>
      <c r="C621" s="158"/>
      <c r="D621" s="158"/>
      <c r="E621" s="158"/>
      <c r="F621" s="158"/>
      <c r="G621" s="158"/>
      <c r="H621" s="158"/>
      <c r="I621" s="158"/>
      <c r="J621" s="158"/>
      <c r="K621" s="158"/>
      <c r="L621" s="158"/>
      <c r="M621" s="158"/>
      <c r="N621" s="158"/>
      <c r="O621" s="158"/>
      <c r="P621" s="158"/>
      <c r="Q621" s="158"/>
      <c r="R621" s="158"/>
      <c r="S621" s="158"/>
      <c r="T621" s="158"/>
      <c r="U621" s="158"/>
      <c r="V621" s="158"/>
      <c r="W621" s="158"/>
      <c r="X621" s="158"/>
      <c r="Y621" s="158"/>
      <c r="Z621" s="158"/>
      <c r="AA621" s="158"/>
      <c r="AB621" s="158"/>
      <c r="AC621" s="158"/>
      <c r="AD621" s="158"/>
      <c r="AE621" s="158"/>
    </row>
    <row r="622" spans="1:31" ht="12" customHeight="1">
      <c r="A622" s="158"/>
      <c r="B622" s="158"/>
      <c r="C622" s="158"/>
      <c r="D622" s="158"/>
      <c r="E622" s="158"/>
      <c r="F622" s="158"/>
      <c r="G622" s="158"/>
      <c r="H622" s="158"/>
      <c r="I622" s="158"/>
      <c r="J622" s="158"/>
      <c r="K622" s="158"/>
      <c r="L622" s="158"/>
      <c r="M622" s="158"/>
      <c r="N622" s="158"/>
      <c r="O622" s="158"/>
      <c r="P622" s="158"/>
      <c r="Q622" s="158"/>
      <c r="R622" s="158"/>
      <c r="S622" s="158"/>
      <c r="T622" s="158"/>
      <c r="U622" s="158"/>
      <c r="V622" s="158"/>
      <c r="W622" s="158"/>
      <c r="X622" s="158"/>
      <c r="Y622" s="158"/>
      <c r="Z622" s="158"/>
      <c r="AA622" s="158"/>
      <c r="AB622" s="158"/>
      <c r="AC622" s="158"/>
      <c r="AD622" s="158"/>
      <c r="AE622" s="158"/>
    </row>
    <row r="623" spans="1:31" ht="12" customHeight="1">
      <c r="A623" s="158"/>
      <c r="B623" s="158"/>
      <c r="C623" s="158"/>
      <c r="D623" s="158"/>
      <c r="E623" s="158"/>
      <c r="F623" s="158"/>
      <c r="G623" s="158"/>
      <c r="H623" s="158"/>
      <c r="I623" s="158"/>
      <c r="J623" s="158"/>
      <c r="K623" s="158"/>
      <c r="L623" s="158"/>
      <c r="M623" s="158"/>
      <c r="N623" s="158"/>
      <c r="O623" s="158"/>
      <c r="P623" s="158"/>
      <c r="Q623" s="158"/>
      <c r="R623" s="158"/>
      <c r="S623" s="158"/>
      <c r="T623" s="158"/>
      <c r="U623" s="158"/>
      <c r="V623" s="158"/>
      <c r="W623" s="158"/>
      <c r="X623" s="158"/>
      <c r="Y623" s="158"/>
      <c r="Z623" s="158"/>
      <c r="AA623" s="158"/>
      <c r="AB623" s="158"/>
      <c r="AC623" s="158"/>
      <c r="AD623" s="158"/>
      <c r="AE623" s="158"/>
    </row>
    <row r="624" spans="1:31" ht="12" customHeight="1">
      <c r="A624" s="158"/>
      <c r="B624" s="158"/>
      <c r="C624" s="158"/>
      <c r="D624" s="158"/>
      <c r="E624" s="158"/>
      <c r="F624" s="158"/>
      <c r="G624" s="158"/>
      <c r="H624" s="158"/>
      <c r="I624" s="158"/>
      <c r="J624" s="158"/>
      <c r="K624" s="158"/>
      <c r="L624" s="158"/>
      <c r="M624" s="158"/>
      <c r="N624" s="158"/>
      <c r="O624" s="158"/>
      <c r="P624" s="158"/>
      <c r="Q624" s="158"/>
      <c r="R624" s="158"/>
      <c r="S624" s="158"/>
      <c r="T624" s="158"/>
      <c r="U624" s="158"/>
      <c r="V624" s="158"/>
      <c r="W624" s="158"/>
      <c r="X624" s="158"/>
      <c r="Y624" s="158"/>
      <c r="Z624" s="158"/>
      <c r="AA624" s="158"/>
      <c r="AB624" s="158"/>
      <c r="AC624" s="158"/>
      <c r="AD624" s="158"/>
      <c r="AE624" s="158"/>
    </row>
    <row r="625" spans="1:31" ht="12" customHeight="1">
      <c r="A625" s="158"/>
      <c r="B625" s="158"/>
      <c r="C625" s="158"/>
      <c r="D625" s="158"/>
      <c r="E625" s="158"/>
      <c r="F625" s="158"/>
      <c r="G625" s="158"/>
      <c r="H625" s="158"/>
      <c r="I625" s="158"/>
      <c r="J625" s="158"/>
      <c r="K625" s="158"/>
      <c r="L625" s="158"/>
      <c r="M625" s="158"/>
      <c r="N625" s="158"/>
      <c r="O625" s="158"/>
      <c r="P625" s="158"/>
      <c r="Q625" s="158"/>
      <c r="R625" s="158"/>
      <c r="S625" s="158"/>
      <c r="T625" s="158"/>
      <c r="U625" s="158"/>
      <c r="V625" s="158"/>
      <c r="W625" s="158"/>
      <c r="X625" s="158"/>
      <c r="Y625" s="158"/>
      <c r="Z625" s="158"/>
      <c r="AA625" s="158"/>
      <c r="AB625" s="158"/>
      <c r="AC625" s="158"/>
      <c r="AD625" s="158"/>
      <c r="AE625" s="158"/>
    </row>
    <row r="626" spans="1:31" ht="12" customHeight="1">
      <c r="A626" s="158"/>
      <c r="B626" s="158"/>
      <c r="C626" s="158"/>
      <c r="D626" s="158"/>
      <c r="E626" s="158"/>
      <c r="F626" s="158"/>
      <c r="G626" s="158"/>
      <c r="H626" s="158"/>
      <c r="I626" s="158"/>
      <c r="J626" s="158"/>
      <c r="K626" s="158"/>
      <c r="L626" s="158"/>
      <c r="M626" s="158"/>
      <c r="N626" s="158"/>
      <c r="O626" s="158"/>
      <c r="P626" s="158"/>
      <c r="Q626" s="158"/>
      <c r="R626" s="158"/>
      <c r="S626" s="158"/>
      <c r="T626" s="158"/>
      <c r="U626" s="158"/>
      <c r="V626" s="158"/>
      <c r="W626" s="158"/>
      <c r="X626" s="158"/>
      <c r="Y626" s="158"/>
      <c r="Z626" s="158"/>
      <c r="AA626" s="158"/>
      <c r="AB626" s="158"/>
      <c r="AC626" s="158"/>
      <c r="AD626" s="158"/>
      <c r="AE626" s="158"/>
    </row>
    <row r="627" spans="1:31" ht="12" customHeight="1">
      <c r="A627" s="158"/>
      <c r="B627" s="158"/>
      <c r="C627" s="158"/>
      <c r="D627" s="158"/>
      <c r="E627" s="158"/>
      <c r="F627" s="158"/>
      <c r="G627" s="158"/>
      <c r="H627" s="158"/>
      <c r="I627" s="158"/>
      <c r="J627" s="158"/>
      <c r="K627" s="158"/>
      <c r="L627" s="158"/>
      <c r="M627" s="158"/>
      <c r="N627" s="158"/>
      <c r="O627" s="158"/>
      <c r="P627" s="158"/>
      <c r="Q627" s="158"/>
      <c r="R627" s="158"/>
      <c r="S627" s="158"/>
      <c r="T627" s="158"/>
      <c r="U627" s="158"/>
      <c r="V627" s="158"/>
      <c r="W627" s="158"/>
      <c r="X627" s="158"/>
      <c r="Y627" s="158"/>
      <c r="Z627" s="158"/>
      <c r="AA627" s="158"/>
      <c r="AB627" s="158"/>
      <c r="AC627" s="158"/>
      <c r="AD627" s="158"/>
      <c r="AE627" s="158"/>
    </row>
    <row r="628" spans="1:31" ht="12" customHeight="1">
      <c r="A628" s="158"/>
      <c r="B628" s="158"/>
      <c r="C628" s="158"/>
      <c r="D628" s="158"/>
      <c r="E628" s="158"/>
      <c r="F628" s="158"/>
      <c r="G628" s="158"/>
      <c r="H628" s="158"/>
      <c r="I628" s="158"/>
      <c r="J628" s="158"/>
      <c r="K628" s="158"/>
      <c r="L628" s="158"/>
      <c r="M628" s="158"/>
      <c r="N628" s="158"/>
      <c r="O628" s="158"/>
      <c r="P628" s="158"/>
      <c r="Q628" s="158"/>
      <c r="R628" s="158"/>
      <c r="S628" s="158"/>
      <c r="T628" s="158"/>
      <c r="U628" s="158"/>
      <c r="V628" s="158"/>
      <c r="W628" s="158"/>
      <c r="X628" s="158"/>
      <c r="Y628" s="158"/>
      <c r="Z628" s="158"/>
      <c r="AA628" s="158"/>
      <c r="AB628" s="158"/>
      <c r="AC628" s="158"/>
      <c r="AD628" s="158"/>
      <c r="AE628" s="158"/>
    </row>
    <row r="629" spans="1:31" ht="12" customHeight="1">
      <c r="A629" s="158"/>
      <c r="B629" s="158"/>
      <c r="C629" s="158"/>
      <c r="D629" s="158"/>
      <c r="E629" s="158"/>
      <c r="F629" s="158"/>
      <c r="G629" s="158"/>
      <c r="H629" s="158"/>
      <c r="I629" s="158"/>
      <c r="J629" s="158"/>
      <c r="K629" s="158"/>
      <c r="L629" s="158"/>
      <c r="M629" s="158"/>
      <c r="N629" s="158"/>
      <c r="O629" s="158"/>
      <c r="P629" s="158"/>
      <c r="Q629" s="158"/>
      <c r="R629" s="158"/>
      <c r="S629" s="158"/>
      <c r="T629" s="158"/>
      <c r="U629" s="158"/>
      <c r="V629" s="158"/>
      <c r="W629" s="158"/>
      <c r="X629" s="158"/>
      <c r="Y629" s="158"/>
      <c r="Z629" s="158"/>
      <c r="AA629" s="158"/>
      <c r="AB629" s="158"/>
      <c r="AC629" s="158"/>
      <c r="AD629" s="158"/>
      <c r="AE629" s="158"/>
    </row>
    <row r="630" spans="1:31" ht="12" customHeight="1">
      <c r="A630" s="158"/>
      <c r="B630" s="158"/>
      <c r="C630" s="158"/>
      <c r="D630" s="158"/>
      <c r="E630" s="158"/>
      <c r="F630" s="158"/>
      <c r="G630" s="158"/>
      <c r="H630" s="158"/>
      <c r="I630" s="158"/>
      <c r="J630" s="158"/>
      <c r="K630" s="158"/>
      <c r="L630" s="158"/>
      <c r="M630" s="158"/>
      <c r="N630" s="158"/>
      <c r="O630" s="158"/>
      <c r="P630" s="158"/>
      <c r="Q630" s="158"/>
      <c r="R630" s="158"/>
      <c r="S630" s="158"/>
      <c r="T630" s="158"/>
      <c r="U630" s="158"/>
      <c r="V630" s="158"/>
      <c r="W630" s="158"/>
      <c r="X630" s="158"/>
      <c r="Y630" s="158"/>
      <c r="Z630" s="158"/>
      <c r="AA630" s="158"/>
      <c r="AB630" s="158"/>
      <c r="AC630" s="158"/>
      <c r="AD630" s="158"/>
      <c r="AE630" s="158"/>
    </row>
    <row r="631" spans="1:31" ht="12" customHeight="1">
      <c r="A631" s="158"/>
      <c r="B631" s="158"/>
      <c r="C631" s="158"/>
      <c r="D631" s="158"/>
      <c r="E631" s="158"/>
      <c r="F631" s="158"/>
      <c r="G631" s="158"/>
      <c r="H631" s="158"/>
      <c r="I631" s="158"/>
      <c r="J631" s="158"/>
      <c r="K631" s="158"/>
      <c r="L631" s="158"/>
      <c r="M631" s="158"/>
      <c r="N631" s="158"/>
      <c r="O631" s="158"/>
      <c r="P631" s="158"/>
      <c r="Q631" s="158"/>
      <c r="R631" s="158"/>
      <c r="S631" s="158"/>
      <c r="T631" s="158"/>
      <c r="U631" s="158"/>
      <c r="V631" s="158"/>
      <c r="W631" s="158"/>
      <c r="X631" s="158"/>
      <c r="Y631" s="158"/>
      <c r="Z631" s="158"/>
      <c r="AA631" s="158"/>
      <c r="AB631" s="158"/>
      <c r="AC631" s="158"/>
      <c r="AD631" s="158"/>
      <c r="AE631" s="158"/>
    </row>
    <row r="632" spans="1:31" ht="12" customHeight="1">
      <c r="A632" s="158"/>
      <c r="B632" s="158"/>
      <c r="C632" s="158"/>
      <c r="D632" s="158"/>
      <c r="E632" s="158"/>
      <c r="F632" s="158"/>
      <c r="G632" s="158"/>
      <c r="H632" s="158"/>
      <c r="I632" s="158"/>
      <c r="J632" s="158"/>
      <c r="K632" s="158"/>
      <c r="L632" s="158"/>
      <c r="M632" s="158"/>
      <c r="N632" s="158"/>
      <c r="O632" s="158"/>
      <c r="P632" s="158"/>
      <c r="Q632" s="158"/>
      <c r="R632" s="158"/>
      <c r="S632" s="158"/>
      <c r="T632" s="158"/>
      <c r="U632" s="158"/>
      <c r="V632" s="158"/>
      <c r="W632" s="158"/>
      <c r="X632" s="158"/>
      <c r="Y632" s="158"/>
      <c r="Z632" s="158"/>
      <c r="AA632" s="158"/>
      <c r="AB632" s="158"/>
      <c r="AC632" s="158"/>
      <c r="AD632" s="158"/>
      <c r="AE632" s="158"/>
    </row>
    <row r="633" spans="1:31" ht="12" customHeight="1">
      <c r="A633" s="158"/>
      <c r="B633" s="158"/>
      <c r="C633" s="158"/>
      <c r="D633" s="158"/>
      <c r="E633" s="158"/>
      <c r="F633" s="158"/>
      <c r="G633" s="158"/>
      <c r="H633" s="158"/>
      <c r="I633" s="158"/>
      <c r="J633" s="158"/>
      <c r="K633" s="158"/>
      <c r="L633" s="158"/>
      <c r="M633" s="158"/>
      <c r="N633" s="158"/>
      <c r="O633" s="158"/>
      <c r="P633" s="158"/>
      <c r="Q633" s="158"/>
      <c r="R633" s="158"/>
      <c r="S633" s="158"/>
      <c r="T633" s="158"/>
      <c r="U633" s="158"/>
      <c r="V633" s="158"/>
      <c r="W633" s="158"/>
      <c r="X633" s="158"/>
      <c r="Y633" s="158"/>
      <c r="Z633" s="158"/>
      <c r="AA633" s="158"/>
      <c r="AB633" s="158"/>
      <c r="AC633" s="158"/>
      <c r="AD633" s="158"/>
      <c r="AE633" s="158"/>
    </row>
    <row r="634" spans="1:31" ht="12" customHeight="1">
      <c r="A634" s="158"/>
      <c r="B634" s="158"/>
      <c r="C634" s="158"/>
      <c r="D634" s="158"/>
      <c r="E634" s="158"/>
      <c r="F634" s="158"/>
      <c r="G634" s="158"/>
      <c r="H634" s="158"/>
      <c r="I634" s="158"/>
      <c r="J634" s="158"/>
      <c r="K634" s="158"/>
      <c r="L634" s="158"/>
      <c r="M634" s="158"/>
      <c r="N634" s="158"/>
      <c r="O634" s="158"/>
      <c r="P634" s="158"/>
      <c r="Q634" s="158"/>
      <c r="R634" s="158"/>
      <c r="S634" s="158"/>
      <c r="T634" s="158"/>
      <c r="U634" s="158"/>
      <c r="V634" s="158"/>
      <c r="W634" s="158"/>
      <c r="X634" s="158"/>
      <c r="Y634" s="158"/>
      <c r="Z634" s="158"/>
      <c r="AA634" s="158"/>
      <c r="AB634" s="158"/>
      <c r="AC634" s="158"/>
      <c r="AD634" s="158"/>
      <c r="AE634" s="158"/>
    </row>
    <row r="635" spans="1:31" ht="12" customHeight="1">
      <c r="A635" s="158"/>
      <c r="B635" s="158"/>
      <c r="C635" s="158"/>
      <c r="D635" s="158"/>
      <c r="E635" s="158"/>
      <c r="F635" s="158"/>
      <c r="G635" s="158"/>
      <c r="H635" s="158"/>
      <c r="I635" s="158"/>
      <c r="J635" s="158"/>
      <c r="K635" s="158"/>
      <c r="L635" s="158"/>
      <c r="M635" s="158"/>
      <c r="N635" s="158"/>
      <c r="O635" s="158"/>
      <c r="P635" s="158"/>
      <c r="Q635" s="158"/>
      <c r="R635" s="158"/>
      <c r="S635" s="158"/>
      <c r="T635" s="158"/>
      <c r="U635" s="158"/>
      <c r="V635" s="158"/>
      <c r="W635" s="158"/>
      <c r="X635" s="158"/>
      <c r="Y635" s="158"/>
      <c r="Z635" s="158"/>
      <c r="AA635" s="158"/>
      <c r="AB635" s="158"/>
      <c r="AC635" s="158"/>
      <c r="AD635" s="158"/>
      <c r="AE635" s="158"/>
    </row>
    <row r="636" spans="1:31" ht="12" customHeight="1">
      <c r="A636" s="158"/>
      <c r="B636" s="158"/>
      <c r="C636" s="158"/>
      <c r="D636" s="158"/>
      <c r="E636" s="158"/>
      <c r="F636" s="158"/>
      <c r="G636" s="158"/>
      <c r="H636" s="158"/>
      <c r="I636" s="158"/>
      <c r="J636" s="158"/>
      <c r="K636" s="158"/>
      <c r="L636" s="158"/>
      <c r="M636" s="158"/>
      <c r="N636" s="158"/>
      <c r="O636" s="158"/>
      <c r="P636" s="158"/>
      <c r="Q636" s="158"/>
      <c r="R636" s="158"/>
      <c r="S636" s="158"/>
      <c r="T636" s="158"/>
      <c r="U636" s="158"/>
      <c r="V636" s="158"/>
      <c r="W636" s="158"/>
      <c r="X636" s="158"/>
      <c r="Y636" s="158"/>
      <c r="Z636" s="158"/>
      <c r="AA636" s="158"/>
      <c r="AB636" s="158"/>
      <c r="AC636" s="158"/>
      <c r="AD636" s="158"/>
      <c r="AE636" s="158"/>
    </row>
    <row r="637" spans="1:31" ht="12" customHeight="1">
      <c r="A637" s="158"/>
      <c r="B637" s="158"/>
      <c r="C637" s="158"/>
      <c r="D637" s="158"/>
      <c r="E637" s="158"/>
      <c r="F637" s="158"/>
      <c r="G637" s="158"/>
      <c r="H637" s="158"/>
      <c r="I637" s="158"/>
      <c r="J637" s="158"/>
      <c r="K637" s="158"/>
      <c r="L637" s="158"/>
      <c r="M637" s="158"/>
      <c r="N637" s="158"/>
      <c r="O637" s="158"/>
      <c r="P637" s="158"/>
      <c r="Q637" s="158"/>
      <c r="R637" s="158"/>
      <c r="S637" s="158"/>
      <c r="T637" s="158"/>
      <c r="U637" s="158"/>
      <c r="V637" s="158"/>
      <c r="W637" s="158"/>
      <c r="X637" s="158"/>
      <c r="Y637" s="158"/>
      <c r="Z637" s="158"/>
      <c r="AA637" s="158"/>
      <c r="AB637" s="158"/>
      <c r="AC637" s="158"/>
      <c r="AD637" s="158"/>
      <c r="AE637" s="158"/>
    </row>
    <row r="638" spans="1:31" ht="12" customHeight="1">
      <c r="A638" s="158"/>
      <c r="B638" s="158"/>
      <c r="C638" s="158"/>
      <c r="D638" s="158"/>
      <c r="E638" s="158"/>
      <c r="F638" s="158"/>
      <c r="G638" s="158"/>
      <c r="H638" s="158"/>
      <c r="I638" s="158"/>
      <c r="J638" s="158"/>
      <c r="K638" s="158"/>
      <c r="L638" s="158"/>
      <c r="M638" s="158"/>
      <c r="N638" s="158"/>
      <c r="O638" s="158"/>
      <c r="P638" s="158"/>
      <c r="Q638" s="158"/>
      <c r="R638" s="158"/>
      <c r="S638" s="158"/>
      <c r="T638" s="158"/>
      <c r="U638" s="158"/>
      <c r="V638" s="158"/>
      <c r="W638" s="158"/>
      <c r="X638" s="158"/>
      <c r="Y638" s="158"/>
      <c r="Z638" s="158"/>
      <c r="AA638" s="158"/>
      <c r="AB638" s="158"/>
      <c r="AC638" s="158"/>
      <c r="AD638" s="158"/>
      <c r="AE638" s="158"/>
    </row>
    <row r="639" spans="1:31" ht="12" customHeight="1">
      <c r="A639" s="158"/>
      <c r="B639" s="158"/>
      <c r="C639" s="158"/>
      <c r="D639" s="158"/>
      <c r="E639" s="158"/>
      <c r="F639" s="158"/>
      <c r="G639" s="158"/>
      <c r="H639" s="158"/>
      <c r="I639" s="158"/>
      <c r="J639" s="158"/>
      <c r="K639" s="158"/>
      <c r="L639" s="158"/>
      <c r="M639" s="158"/>
      <c r="N639" s="158"/>
      <c r="O639" s="158"/>
      <c r="P639" s="158"/>
      <c r="Q639" s="158"/>
      <c r="R639" s="158"/>
      <c r="S639" s="158"/>
      <c r="T639" s="158"/>
      <c r="U639" s="158"/>
      <c r="V639" s="158"/>
      <c r="W639" s="158"/>
      <c r="X639" s="158"/>
      <c r="Y639" s="158"/>
      <c r="Z639" s="158"/>
      <c r="AA639" s="158"/>
      <c r="AB639" s="158"/>
      <c r="AC639" s="158"/>
      <c r="AD639" s="158"/>
      <c r="AE639" s="158"/>
    </row>
    <row r="640" spans="1:31" ht="12" customHeight="1">
      <c r="A640" s="158"/>
      <c r="B640" s="158"/>
      <c r="C640" s="158"/>
      <c r="D640" s="158"/>
      <c r="E640" s="158"/>
      <c r="F640" s="158"/>
      <c r="G640" s="158"/>
      <c r="H640" s="158"/>
      <c r="I640" s="158"/>
      <c r="J640" s="158"/>
      <c r="K640" s="158"/>
      <c r="L640" s="158"/>
      <c r="M640" s="158"/>
      <c r="N640" s="158"/>
      <c r="O640" s="158"/>
      <c r="P640" s="158"/>
      <c r="Q640" s="158"/>
      <c r="R640" s="158"/>
      <c r="S640" s="158"/>
      <c r="T640" s="158"/>
      <c r="U640" s="158"/>
      <c r="V640" s="158"/>
      <c r="W640" s="158"/>
      <c r="X640" s="158"/>
      <c r="Y640" s="158"/>
      <c r="Z640" s="158"/>
      <c r="AA640" s="158"/>
      <c r="AB640" s="158"/>
      <c r="AC640" s="158"/>
      <c r="AD640" s="158"/>
      <c r="AE640" s="158"/>
    </row>
    <row r="641" spans="1:31" ht="12" customHeight="1">
      <c r="A641" s="158"/>
      <c r="B641" s="158"/>
      <c r="C641" s="158"/>
      <c r="D641" s="158"/>
      <c r="E641" s="158"/>
      <c r="F641" s="158"/>
      <c r="G641" s="158"/>
      <c r="H641" s="158"/>
      <c r="I641" s="158"/>
      <c r="J641" s="158"/>
      <c r="K641" s="158"/>
      <c r="L641" s="158"/>
      <c r="M641" s="158"/>
      <c r="N641" s="158"/>
      <c r="O641" s="158"/>
      <c r="P641" s="158"/>
      <c r="Q641" s="158"/>
      <c r="R641" s="158"/>
      <c r="S641" s="158"/>
      <c r="T641" s="158"/>
      <c r="U641" s="158"/>
      <c r="V641" s="158"/>
      <c r="W641" s="158"/>
      <c r="X641" s="158"/>
      <c r="Y641" s="158"/>
      <c r="Z641" s="158"/>
      <c r="AA641" s="158"/>
      <c r="AB641" s="158"/>
      <c r="AC641" s="158"/>
      <c r="AD641" s="158"/>
      <c r="AE641" s="158"/>
    </row>
    <row r="642" spans="1:31" ht="12" customHeight="1">
      <c r="A642" s="158"/>
      <c r="B642" s="158"/>
      <c r="C642" s="158"/>
      <c r="D642" s="158"/>
      <c r="E642" s="158"/>
      <c r="F642" s="158"/>
      <c r="G642" s="158"/>
      <c r="H642" s="158"/>
      <c r="I642" s="158"/>
      <c r="J642" s="158"/>
      <c r="K642" s="158"/>
      <c r="L642" s="158"/>
      <c r="M642" s="158"/>
      <c r="N642" s="158"/>
      <c r="O642" s="158"/>
      <c r="P642" s="158"/>
      <c r="Q642" s="158"/>
      <c r="R642" s="158"/>
      <c r="S642" s="158"/>
      <c r="T642" s="158"/>
      <c r="U642" s="158"/>
      <c r="V642" s="158"/>
      <c r="W642" s="158"/>
      <c r="X642" s="158"/>
      <c r="Y642" s="158"/>
      <c r="Z642" s="158"/>
      <c r="AA642" s="158"/>
      <c r="AB642" s="158"/>
      <c r="AC642" s="158"/>
      <c r="AD642" s="158"/>
      <c r="AE642" s="158"/>
    </row>
    <row r="643" spans="1:31" ht="12" customHeight="1">
      <c r="A643" s="158"/>
      <c r="B643" s="158"/>
      <c r="C643" s="158"/>
      <c r="D643" s="158"/>
      <c r="E643" s="158"/>
      <c r="F643" s="158"/>
      <c r="G643" s="158"/>
      <c r="H643" s="158"/>
      <c r="I643" s="158"/>
      <c r="J643" s="158"/>
      <c r="K643" s="158"/>
      <c r="L643" s="158"/>
      <c r="M643" s="158"/>
      <c r="N643" s="158"/>
      <c r="O643" s="158"/>
      <c r="P643" s="158"/>
      <c r="Q643" s="158"/>
      <c r="R643" s="158"/>
      <c r="S643" s="158"/>
      <c r="T643" s="158"/>
      <c r="U643" s="158"/>
      <c r="V643" s="158"/>
      <c r="W643" s="158"/>
      <c r="X643" s="158"/>
      <c r="Y643" s="158"/>
      <c r="Z643" s="158"/>
      <c r="AA643" s="158"/>
      <c r="AB643" s="158"/>
      <c r="AC643" s="158"/>
      <c r="AD643" s="158"/>
      <c r="AE643" s="158"/>
    </row>
    <row r="644" spans="1:31" ht="12" customHeight="1">
      <c r="A644" s="158"/>
      <c r="B644" s="158"/>
      <c r="C644" s="158"/>
      <c r="D644" s="158"/>
      <c r="E644" s="158"/>
      <c r="F644" s="158"/>
      <c r="G644" s="158"/>
      <c r="H644" s="158"/>
      <c r="I644" s="158"/>
      <c r="J644" s="158"/>
      <c r="K644" s="158"/>
      <c r="L644" s="158"/>
      <c r="M644" s="158"/>
      <c r="N644" s="158"/>
      <c r="O644" s="158"/>
      <c r="P644" s="158"/>
      <c r="Q644" s="158"/>
      <c r="R644" s="158"/>
      <c r="S644" s="158"/>
      <c r="T644" s="158"/>
      <c r="U644" s="158"/>
      <c r="V644" s="158"/>
      <c r="W644" s="158"/>
      <c r="X644" s="158"/>
      <c r="Y644" s="158"/>
      <c r="Z644" s="158"/>
      <c r="AA644" s="158"/>
      <c r="AB644" s="158"/>
      <c r="AC644" s="158"/>
      <c r="AD644" s="158"/>
      <c r="AE644" s="158"/>
    </row>
    <row r="645" spans="1:31" ht="12" customHeight="1">
      <c r="A645" s="158"/>
      <c r="B645" s="158"/>
      <c r="C645" s="158"/>
      <c r="D645" s="158"/>
      <c r="E645" s="158"/>
      <c r="F645" s="158"/>
      <c r="G645" s="158"/>
      <c r="H645" s="158"/>
      <c r="I645" s="158"/>
      <c r="J645" s="158"/>
      <c r="K645" s="158"/>
      <c r="L645" s="158"/>
      <c r="M645" s="158"/>
      <c r="N645" s="158"/>
      <c r="O645" s="158"/>
      <c r="P645" s="158"/>
      <c r="Q645" s="158"/>
      <c r="R645" s="158"/>
      <c r="S645" s="158"/>
      <c r="T645" s="158"/>
      <c r="U645" s="158"/>
      <c r="V645" s="158"/>
      <c r="W645" s="158"/>
      <c r="X645" s="158"/>
      <c r="Y645" s="158"/>
      <c r="Z645" s="158"/>
      <c r="AA645" s="158"/>
      <c r="AB645" s="158"/>
      <c r="AC645" s="158"/>
      <c r="AD645" s="158"/>
      <c r="AE645" s="158"/>
    </row>
    <row r="646" spans="1:31" ht="12" customHeight="1">
      <c r="A646" s="158"/>
      <c r="B646" s="158"/>
      <c r="C646" s="158"/>
      <c r="D646" s="158"/>
      <c r="E646" s="158"/>
      <c r="F646" s="158"/>
      <c r="G646" s="158"/>
      <c r="H646" s="158"/>
      <c r="I646" s="158"/>
      <c r="J646" s="158"/>
      <c r="K646" s="158"/>
      <c r="L646" s="158"/>
      <c r="M646" s="158"/>
      <c r="N646" s="158"/>
      <c r="O646" s="158"/>
      <c r="P646" s="158"/>
      <c r="Q646" s="158"/>
      <c r="R646" s="158"/>
      <c r="S646" s="158"/>
      <c r="T646" s="158"/>
      <c r="U646" s="158"/>
      <c r="V646" s="158"/>
      <c r="W646" s="158"/>
      <c r="X646" s="158"/>
      <c r="Y646" s="158"/>
      <c r="Z646" s="158"/>
      <c r="AA646" s="158"/>
      <c r="AB646" s="158"/>
      <c r="AC646" s="158"/>
      <c r="AD646" s="158"/>
      <c r="AE646" s="158"/>
    </row>
    <row r="647" spans="1:31" ht="12" customHeight="1">
      <c r="A647" s="158"/>
      <c r="B647" s="158"/>
      <c r="C647" s="158"/>
      <c r="D647" s="158"/>
      <c r="E647" s="158"/>
      <c r="F647" s="158"/>
      <c r="G647" s="158"/>
      <c r="H647" s="158"/>
      <c r="I647" s="158"/>
      <c r="J647" s="158"/>
      <c r="K647" s="158"/>
      <c r="L647" s="158"/>
      <c r="M647" s="158"/>
      <c r="N647" s="158"/>
      <c r="O647" s="158"/>
      <c r="P647" s="158"/>
      <c r="Q647" s="158"/>
      <c r="R647" s="158"/>
      <c r="S647" s="158"/>
      <c r="T647" s="158"/>
      <c r="U647" s="158"/>
      <c r="V647" s="158"/>
      <c r="W647" s="158"/>
      <c r="X647" s="158"/>
      <c r="Y647" s="158"/>
      <c r="Z647" s="158"/>
      <c r="AA647" s="158"/>
      <c r="AB647" s="158"/>
      <c r="AC647" s="158"/>
      <c r="AD647" s="158"/>
      <c r="AE647" s="158"/>
    </row>
    <row r="648" spans="1:31" ht="12" customHeight="1">
      <c r="A648" s="158"/>
      <c r="B648" s="158"/>
      <c r="C648" s="158"/>
      <c r="D648" s="158"/>
      <c r="E648" s="158"/>
      <c r="F648" s="158"/>
      <c r="G648" s="158"/>
      <c r="H648" s="158"/>
      <c r="I648" s="158"/>
      <c r="J648" s="158"/>
      <c r="K648" s="158"/>
      <c r="L648" s="158"/>
      <c r="M648" s="158"/>
      <c r="N648" s="158"/>
      <c r="O648" s="158"/>
      <c r="P648" s="158"/>
      <c r="Q648" s="158"/>
      <c r="R648" s="158"/>
      <c r="S648" s="158"/>
      <c r="T648" s="158"/>
      <c r="U648" s="158"/>
      <c r="V648" s="158"/>
      <c r="W648" s="158"/>
      <c r="X648" s="158"/>
      <c r="Y648" s="158"/>
      <c r="Z648" s="158"/>
      <c r="AA648" s="158"/>
      <c r="AB648" s="158"/>
      <c r="AC648" s="158"/>
      <c r="AD648" s="158"/>
      <c r="AE648" s="158"/>
    </row>
    <row r="649" spans="1:31" ht="12" customHeight="1">
      <c r="A649" s="158"/>
      <c r="B649" s="158"/>
      <c r="C649" s="158"/>
      <c r="D649" s="158"/>
      <c r="E649" s="158"/>
      <c r="F649" s="158"/>
      <c r="G649" s="158"/>
      <c r="H649" s="158"/>
      <c r="I649" s="158"/>
      <c r="J649" s="158"/>
      <c r="K649" s="158"/>
      <c r="L649" s="158"/>
      <c r="M649" s="158"/>
      <c r="N649" s="158"/>
      <c r="O649" s="158"/>
      <c r="P649" s="158"/>
      <c r="Q649" s="158"/>
      <c r="R649" s="158"/>
      <c r="S649" s="158"/>
      <c r="T649" s="158"/>
      <c r="U649" s="158"/>
      <c r="V649" s="158"/>
      <c r="W649" s="158"/>
      <c r="X649" s="158"/>
      <c r="Y649" s="158"/>
      <c r="Z649" s="158"/>
      <c r="AA649" s="158"/>
      <c r="AB649" s="158"/>
      <c r="AC649" s="158"/>
      <c r="AD649" s="158"/>
      <c r="AE649" s="158"/>
    </row>
    <row r="650" spans="1:31" ht="12" customHeight="1">
      <c r="A650" s="158"/>
      <c r="B650" s="158"/>
      <c r="C650" s="158"/>
      <c r="D650" s="158"/>
      <c r="E650" s="158"/>
      <c r="F650" s="158"/>
      <c r="G650" s="158"/>
      <c r="H650" s="158"/>
      <c r="I650" s="158"/>
      <c r="J650" s="158"/>
      <c r="K650" s="158"/>
      <c r="L650" s="158"/>
      <c r="M650" s="158"/>
      <c r="N650" s="158"/>
      <c r="O650" s="158"/>
      <c r="P650" s="158"/>
      <c r="Q650" s="158"/>
      <c r="R650" s="158"/>
      <c r="S650" s="158"/>
      <c r="T650" s="158"/>
      <c r="U650" s="158"/>
      <c r="V650" s="158"/>
      <c r="W650" s="158"/>
      <c r="X650" s="158"/>
      <c r="Y650" s="158"/>
      <c r="Z650" s="158"/>
      <c r="AA650" s="158"/>
      <c r="AB650" s="158"/>
      <c r="AC650" s="158"/>
      <c r="AD650" s="158"/>
      <c r="AE650" s="158"/>
    </row>
    <row r="651" spans="1:31" ht="12" customHeight="1">
      <c r="A651" s="158"/>
      <c r="B651" s="158"/>
      <c r="C651" s="158"/>
      <c r="D651" s="158"/>
      <c r="E651" s="158"/>
      <c r="F651" s="158"/>
      <c r="G651" s="158"/>
      <c r="H651" s="158"/>
      <c r="I651" s="158"/>
      <c r="J651" s="158"/>
      <c r="K651" s="158"/>
      <c r="L651" s="158"/>
      <c r="M651" s="158"/>
      <c r="N651" s="158"/>
      <c r="O651" s="158"/>
      <c r="P651" s="158"/>
      <c r="Q651" s="158"/>
      <c r="R651" s="158"/>
      <c r="S651" s="158"/>
      <c r="T651" s="158"/>
      <c r="U651" s="158"/>
      <c r="V651" s="158"/>
      <c r="W651" s="158"/>
      <c r="X651" s="158"/>
      <c r="Y651" s="158"/>
      <c r="Z651" s="158"/>
      <c r="AA651" s="158"/>
      <c r="AB651" s="158"/>
      <c r="AC651" s="158"/>
      <c r="AD651" s="158"/>
      <c r="AE651" s="158"/>
    </row>
    <row r="652" spans="1:31" ht="12" customHeight="1">
      <c r="A652" s="158"/>
      <c r="B652" s="158"/>
      <c r="C652" s="158"/>
      <c r="D652" s="158"/>
      <c r="E652" s="158"/>
      <c r="F652" s="158"/>
      <c r="G652" s="158"/>
      <c r="H652" s="158"/>
      <c r="I652" s="158"/>
      <c r="J652" s="158"/>
      <c r="K652" s="158"/>
      <c r="L652" s="158"/>
      <c r="M652" s="158"/>
      <c r="N652" s="158"/>
      <c r="O652" s="158"/>
      <c r="P652" s="158"/>
      <c r="Q652" s="158"/>
      <c r="R652" s="158"/>
      <c r="S652" s="158"/>
      <c r="T652" s="158"/>
      <c r="U652" s="158"/>
      <c r="V652" s="158"/>
      <c r="W652" s="158"/>
      <c r="X652" s="158"/>
      <c r="Y652" s="158"/>
      <c r="Z652" s="158"/>
      <c r="AA652" s="158"/>
      <c r="AB652" s="158"/>
      <c r="AC652" s="158"/>
      <c r="AD652" s="158"/>
      <c r="AE652" s="158"/>
    </row>
    <row r="653" spans="1:31" ht="12" customHeight="1">
      <c r="A653" s="158"/>
      <c r="B653" s="158"/>
      <c r="C653" s="158"/>
      <c r="D653" s="158"/>
      <c r="E653" s="158"/>
      <c r="F653" s="158"/>
      <c r="G653" s="158"/>
      <c r="H653" s="158"/>
      <c r="I653" s="158"/>
      <c r="J653" s="158"/>
      <c r="K653" s="158"/>
      <c r="L653" s="158"/>
      <c r="M653" s="158"/>
      <c r="N653" s="158"/>
      <c r="O653" s="158"/>
      <c r="P653" s="158"/>
      <c r="Q653" s="158"/>
      <c r="R653" s="158"/>
      <c r="S653" s="158"/>
      <c r="T653" s="158"/>
      <c r="U653" s="158"/>
      <c r="V653" s="158"/>
      <c r="W653" s="158"/>
      <c r="X653" s="158"/>
      <c r="Y653" s="158"/>
      <c r="Z653" s="158"/>
      <c r="AA653" s="158"/>
      <c r="AB653" s="158"/>
      <c r="AC653" s="158"/>
      <c r="AD653" s="158"/>
      <c r="AE653" s="158"/>
    </row>
    <row r="654" spans="1:31" ht="12" customHeight="1">
      <c r="A654" s="158"/>
      <c r="B654" s="158"/>
      <c r="C654" s="158"/>
      <c r="D654" s="158"/>
      <c r="E654" s="158"/>
      <c r="F654" s="158"/>
      <c r="G654" s="158"/>
      <c r="H654" s="158"/>
      <c r="I654" s="158"/>
      <c r="J654" s="158"/>
      <c r="K654" s="158"/>
      <c r="L654" s="158"/>
      <c r="M654" s="158"/>
      <c r="N654" s="158"/>
      <c r="O654" s="158"/>
      <c r="P654" s="158"/>
      <c r="Q654" s="158"/>
      <c r="R654" s="158"/>
      <c r="S654" s="158"/>
      <c r="T654" s="158"/>
      <c r="U654" s="158"/>
      <c r="V654" s="158"/>
      <c r="W654" s="158"/>
      <c r="X654" s="158"/>
      <c r="Y654" s="158"/>
      <c r="Z654" s="158"/>
      <c r="AA654" s="158"/>
      <c r="AB654" s="158"/>
      <c r="AC654" s="158"/>
      <c r="AD654" s="158"/>
      <c r="AE654" s="158"/>
    </row>
    <row r="655" spans="1:31" ht="12" customHeight="1">
      <c r="A655" s="158"/>
      <c r="B655" s="158"/>
      <c r="C655" s="158"/>
      <c r="D655" s="158"/>
      <c r="E655" s="158"/>
      <c r="F655" s="158"/>
      <c r="G655" s="158"/>
      <c r="H655" s="158"/>
      <c r="I655" s="158"/>
      <c r="J655" s="158"/>
      <c r="K655" s="158"/>
      <c r="L655" s="158"/>
      <c r="M655" s="158"/>
      <c r="N655" s="158"/>
      <c r="O655" s="158"/>
      <c r="P655" s="158"/>
      <c r="Q655" s="158"/>
      <c r="R655" s="158"/>
      <c r="S655" s="158"/>
      <c r="T655" s="158"/>
      <c r="U655" s="158"/>
      <c r="V655" s="158"/>
      <c r="W655" s="158"/>
      <c r="X655" s="158"/>
      <c r="Y655" s="158"/>
      <c r="Z655" s="158"/>
      <c r="AA655" s="158"/>
      <c r="AB655" s="158"/>
      <c r="AC655" s="158"/>
      <c r="AD655" s="158"/>
      <c r="AE655" s="158"/>
    </row>
    <row r="656" spans="1:31" ht="12" customHeight="1">
      <c r="A656" s="158"/>
      <c r="B656" s="158"/>
      <c r="C656" s="158"/>
      <c r="D656" s="158"/>
      <c r="E656" s="158"/>
      <c r="F656" s="158"/>
      <c r="G656" s="158"/>
      <c r="H656" s="158"/>
      <c r="I656" s="158"/>
      <c r="J656" s="158"/>
      <c r="K656" s="158"/>
      <c r="L656" s="158"/>
      <c r="M656" s="158"/>
      <c r="N656" s="158"/>
      <c r="O656" s="158"/>
      <c r="P656" s="158"/>
      <c r="Q656" s="158"/>
      <c r="R656" s="158"/>
      <c r="S656" s="158"/>
      <c r="T656" s="158"/>
      <c r="U656" s="158"/>
      <c r="V656" s="158"/>
      <c r="W656" s="158"/>
      <c r="X656" s="158"/>
      <c r="Y656" s="158"/>
      <c r="Z656" s="158"/>
      <c r="AA656" s="158"/>
      <c r="AB656" s="158"/>
      <c r="AC656" s="158"/>
      <c r="AD656" s="158"/>
      <c r="AE656" s="158"/>
    </row>
    <row r="657" spans="1:31" ht="12" customHeight="1">
      <c r="A657" s="158"/>
      <c r="B657" s="158"/>
      <c r="C657" s="158"/>
      <c r="D657" s="158"/>
      <c r="E657" s="158"/>
      <c r="F657" s="158"/>
      <c r="G657" s="158"/>
      <c r="H657" s="158"/>
      <c r="I657" s="158"/>
      <c r="J657" s="158"/>
      <c r="K657" s="158"/>
      <c r="L657" s="158"/>
      <c r="M657" s="158"/>
      <c r="N657" s="158"/>
      <c r="O657" s="158"/>
      <c r="P657" s="158"/>
      <c r="Q657" s="158"/>
      <c r="R657" s="158"/>
      <c r="S657" s="158"/>
      <c r="T657" s="158"/>
      <c r="U657" s="158"/>
      <c r="V657" s="158"/>
      <c r="W657" s="158"/>
      <c r="X657" s="158"/>
      <c r="Y657" s="158"/>
      <c r="Z657" s="158"/>
      <c r="AA657" s="158"/>
      <c r="AB657" s="158"/>
      <c r="AC657" s="158"/>
      <c r="AD657" s="158"/>
      <c r="AE657" s="158"/>
    </row>
    <row r="658" spans="1:31" ht="12" customHeight="1">
      <c r="A658" s="158"/>
      <c r="B658" s="158"/>
      <c r="C658" s="158"/>
      <c r="D658" s="158"/>
      <c r="E658" s="158"/>
      <c r="F658" s="158"/>
      <c r="G658" s="158"/>
      <c r="H658" s="158"/>
      <c r="I658" s="158"/>
      <c r="J658" s="158"/>
      <c r="K658" s="158"/>
      <c r="L658" s="158"/>
      <c r="M658" s="158"/>
      <c r="N658" s="158"/>
      <c r="O658" s="158"/>
      <c r="P658" s="158"/>
      <c r="Q658" s="158"/>
      <c r="R658" s="158"/>
      <c r="S658" s="158"/>
      <c r="T658" s="158"/>
      <c r="U658" s="158"/>
      <c r="V658" s="158"/>
      <c r="W658" s="158"/>
      <c r="X658" s="158"/>
      <c r="Y658" s="158"/>
      <c r="Z658" s="158"/>
      <c r="AA658" s="158"/>
      <c r="AB658" s="158"/>
      <c r="AC658" s="158"/>
      <c r="AD658" s="158"/>
      <c r="AE658" s="158"/>
    </row>
    <row r="659" spans="1:31" ht="12" customHeight="1">
      <c r="A659" s="158"/>
      <c r="B659" s="158"/>
      <c r="C659" s="158"/>
      <c r="D659" s="158"/>
      <c r="E659" s="158"/>
      <c r="F659" s="158"/>
      <c r="G659" s="158"/>
      <c r="H659" s="158"/>
      <c r="I659" s="158"/>
      <c r="J659" s="158"/>
      <c r="K659" s="158"/>
      <c r="L659" s="158"/>
      <c r="M659" s="158"/>
      <c r="N659" s="158"/>
      <c r="O659" s="158"/>
      <c r="P659" s="158"/>
      <c r="Q659" s="158"/>
      <c r="R659" s="158"/>
      <c r="S659" s="158"/>
      <c r="T659" s="158"/>
      <c r="U659" s="158"/>
      <c r="V659" s="158"/>
      <c r="W659" s="158"/>
      <c r="X659" s="158"/>
      <c r="Y659" s="158"/>
      <c r="Z659" s="158"/>
      <c r="AA659" s="158"/>
      <c r="AB659" s="158"/>
      <c r="AC659" s="158"/>
      <c r="AD659" s="158"/>
      <c r="AE659" s="158"/>
    </row>
    <row r="660" spans="1:31" ht="12" customHeight="1">
      <c r="A660" s="158"/>
      <c r="B660" s="158"/>
      <c r="C660" s="158"/>
      <c r="D660" s="158"/>
      <c r="E660" s="158"/>
      <c r="F660" s="158"/>
      <c r="G660" s="158"/>
      <c r="H660" s="158"/>
      <c r="I660" s="158"/>
      <c r="J660" s="158"/>
      <c r="K660" s="158"/>
      <c r="L660" s="158"/>
      <c r="M660" s="158"/>
      <c r="N660" s="158"/>
      <c r="O660" s="158"/>
      <c r="P660" s="158"/>
      <c r="Q660" s="158"/>
      <c r="R660" s="158"/>
      <c r="S660" s="158"/>
      <c r="T660" s="158"/>
      <c r="U660" s="158"/>
      <c r="V660" s="158"/>
      <c r="W660" s="158"/>
      <c r="X660" s="158"/>
      <c r="Y660" s="158"/>
      <c r="Z660" s="158"/>
      <c r="AA660" s="158"/>
      <c r="AB660" s="158"/>
      <c r="AC660" s="158"/>
      <c r="AD660" s="158"/>
      <c r="AE660" s="158"/>
    </row>
    <row r="661" spans="1:31" ht="12" customHeight="1">
      <c r="A661" s="158"/>
      <c r="B661" s="158"/>
      <c r="C661" s="158"/>
      <c r="D661" s="158"/>
      <c r="E661" s="158"/>
      <c r="F661" s="158"/>
      <c r="G661" s="158"/>
      <c r="H661" s="158"/>
      <c r="I661" s="158"/>
      <c r="J661" s="158"/>
      <c r="K661" s="158"/>
      <c r="L661" s="158"/>
      <c r="M661" s="158"/>
      <c r="N661" s="158"/>
      <c r="O661" s="158"/>
      <c r="P661" s="158"/>
      <c r="Q661" s="158"/>
      <c r="R661" s="158"/>
      <c r="S661" s="158"/>
      <c r="T661" s="158"/>
      <c r="U661" s="158"/>
      <c r="V661" s="158"/>
      <c r="W661" s="158"/>
      <c r="X661" s="158"/>
      <c r="Y661" s="158"/>
      <c r="Z661" s="158"/>
      <c r="AA661" s="158"/>
      <c r="AB661" s="158"/>
      <c r="AC661" s="158"/>
      <c r="AD661" s="158"/>
      <c r="AE661" s="158"/>
    </row>
    <row r="662" spans="1:31" ht="12" customHeight="1">
      <c r="A662" s="158"/>
      <c r="B662" s="158"/>
      <c r="C662" s="158"/>
      <c r="D662" s="158"/>
      <c r="E662" s="158"/>
      <c r="F662" s="158"/>
      <c r="G662" s="158"/>
      <c r="H662" s="158"/>
      <c r="I662" s="158"/>
      <c r="J662" s="158"/>
      <c r="K662" s="158"/>
      <c r="L662" s="158"/>
      <c r="M662" s="158"/>
      <c r="N662" s="158"/>
      <c r="O662" s="158"/>
      <c r="P662" s="158"/>
      <c r="Q662" s="158"/>
      <c r="R662" s="158"/>
      <c r="S662" s="158"/>
      <c r="T662" s="158"/>
      <c r="U662" s="158"/>
      <c r="V662" s="158"/>
      <c r="W662" s="158"/>
      <c r="X662" s="158"/>
      <c r="Y662" s="158"/>
      <c r="Z662" s="158"/>
      <c r="AA662" s="158"/>
      <c r="AB662" s="158"/>
      <c r="AC662" s="158"/>
      <c r="AD662" s="158"/>
      <c r="AE662" s="158"/>
    </row>
    <row r="663" spans="1:31" ht="12" customHeight="1">
      <c r="A663" s="158"/>
      <c r="B663" s="158"/>
      <c r="C663" s="158"/>
      <c r="D663" s="158"/>
      <c r="E663" s="158"/>
      <c r="F663" s="158"/>
      <c r="G663" s="158"/>
      <c r="H663" s="158"/>
      <c r="I663" s="158"/>
      <c r="J663" s="158"/>
      <c r="K663" s="158"/>
      <c r="L663" s="158"/>
      <c r="M663" s="158"/>
      <c r="N663" s="158"/>
      <c r="O663" s="158"/>
      <c r="P663" s="158"/>
      <c r="Q663" s="158"/>
      <c r="R663" s="158"/>
      <c r="S663" s="158"/>
      <c r="T663" s="158"/>
      <c r="U663" s="158"/>
      <c r="V663" s="158"/>
      <c r="W663" s="158"/>
      <c r="X663" s="158"/>
      <c r="Y663" s="158"/>
      <c r="Z663" s="158"/>
      <c r="AA663" s="158"/>
      <c r="AB663" s="158"/>
      <c r="AC663" s="158"/>
      <c r="AD663" s="158"/>
      <c r="AE663" s="158"/>
    </row>
    <row r="664" spans="1:31" ht="12" customHeight="1">
      <c r="A664" s="158"/>
      <c r="B664" s="158"/>
      <c r="C664" s="158"/>
      <c r="D664" s="158"/>
      <c r="E664" s="158"/>
      <c r="F664" s="158"/>
      <c r="G664" s="158"/>
      <c r="H664" s="158"/>
      <c r="I664" s="158"/>
      <c r="J664" s="158"/>
      <c r="K664" s="158"/>
      <c r="L664" s="158"/>
      <c r="M664" s="158"/>
      <c r="N664" s="158"/>
      <c r="O664" s="158"/>
      <c r="P664" s="158"/>
      <c r="Q664" s="158"/>
      <c r="R664" s="158"/>
      <c r="S664" s="158"/>
      <c r="T664" s="158"/>
      <c r="U664" s="158"/>
      <c r="V664" s="158"/>
      <c r="W664" s="158"/>
      <c r="X664" s="158"/>
      <c r="Y664" s="158"/>
      <c r="Z664" s="158"/>
      <c r="AA664" s="158"/>
      <c r="AB664" s="158"/>
      <c r="AC664" s="158"/>
      <c r="AD664" s="158"/>
      <c r="AE664" s="158"/>
    </row>
    <row r="665" spans="1:31" ht="12" customHeight="1">
      <c r="A665" s="158"/>
      <c r="B665" s="158"/>
      <c r="C665" s="158"/>
      <c r="D665" s="158"/>
      <c r="E665" s="158"/>
      <c r="F665" s="158"/>
      <c r="G665" s="158"/>
      <c r="H665" s="158"/>
      <c r="I665" s="158"/>
      <c r="J665" s="158"/>
      <c r="K665" s="158"/>
      <c r="L665" s="158"/>
      <c r="M665" s="158"/>
      <c r="N665" s="158"/>
      <c r="O665" s="158"/>
      <c r="P665" s="158"/>
      <c r="Q665" s="158"/>
      <c r="R665" s="158"/>
      <c r="S665" s="158"/>
      <c r="T665" s="158"/>
      <c r="U665" s="158"/>
      <c r="V665" s="158"/>
      <c r="W665" s="158"/>
      <c r="X665" s="158"/>
      <c r="Y665" s="158"/>
      <c r="Z665" s="158"/>
      <c r="AA665" s="158"/>
      <c r="AB665" s="158"/>
      <c r="AC665" s="158"/>
      <c r="AD665" s="158"/>
      <c r="AE665" s="158"/>
    </row>
    <row r="666" spans="1:31" ht="12" customHeight="1">
      <c r="A666" s="158"/>
      <c r="B666" s="158"/>
      <c r="C666" s="158"/>
      <c r="D666" s="158"/>
      <c r="E666" s="158"/>
      <c r="F666" s="158"/>
      <c r="G666" s="158"/>
      <c r="H666" s="158"/>
      <c r="I666" s="158"/>
      <c r="J666" s="158"/>
      <c r="K666" s="158"/>
      <c r="L666" s="158"/>
      <c r="M666" s="158"/>
      <c r="N666" s="158"/>
      <c r="O666" s="158"/>
      <c r="P666" s="158"/>
      <c r="Q666" s="158"/>
      <c r="R666" s="158"/>
      <c r="S666" s="158"/>
      <c r="T666" s="158"/>
      <c r="U666" s="158"/>
      <c r="V666" s="158"/>
      <c r="W666" s="158"/>
      <c r="X666" s="158"/>
      <c r="Y666" s="158"/>
      <c r="Z666" s="158"/>
      <c r="AA666" s="158"/>
      <c r="AB666" s="158"/>
      <c r="AC666" s="158"/>
      <c r="AD666" s="158"/>
      <c r="AE666" s="158"/>
    </row>
    <row r="667" spans="1:31" ht="12" customHeight="1">
      <c r="A667" s="158"/>
      <c r="B667" s="158"/>
      <c r="C667" s="158"/>
      <c r="D667" s="158"/>
      <c r="E667" s="158"/>
      <c r="F667" s="158"/>
      <c r="G667" s="158"/>
      <c r="H667" s="158"/>
      <c r="I667" s="158"/>
      <c r="J667" s="158"/>
      <c r="K667" s="158"/>
      <c r="L667" s="158"/>
      <c r="M667" s="158"/>
      <c r="N667" s="158"/>
      <c r="O667" s="158"/>
      <c r="P667" s="158"/>
      <c r="Q667" s="158"/>
      <c r="R667" s="158"/>
      <c r="S667" s="158"/>
      <c r="T667" s="158"/>
      <c r="U667" s="158"/>
      <c r="V667" s="158"/>
      <c r="W667" s="158"/>
      <c r="X667" s="158"/>
      <c r="Y667" s="158"/>
      <c r="Z667" s="158"/>
      <c r="AA667" s="158"/>
      <c r="AB667" s="158"/>
      <c r="AC667" s="158"/>
      <c r="AD667" s="158"/>
      <c r="AE667" s="158"/>
    </row>
    <row r="668" spans="1:31" ht="12" customHeight="1">
      <c r="A668" s="158"/>
      <c r="B668" s="158"/>
      <c r="C668" s="158"/>
      <c r="D668" s="158"/>
      <c r="E668" s="158"/>
      <c r="F668" s="158"/>
      <c r="G668" s="158"/>
      <c r="H668" s="158"/>
      <c r="I668" s="158"/>
      <c r="J668" s="158"/>
      <c r="K668" s="158"/>
      <c r="L668" s="158"/>
      <c r="M668" s="158"/>
      <c r="N668" s="158"/>
      <c r="O668" s="158"/>
      <c r="P668" s="158"/>
      <c r="Q668" s="158"/>
      <c r="R668" s="158"/>
      <c r="S668" s="158"/>
      <c r="T668" s="158"/>
      <c r="U668" s="158"/>
      <c r="V668" s="158"/>
      <c r="W668" s="158"/>
      <c r="X668" s="158"/>
      <c r="Y668" s="158"/>
      <c r="Z668" s="158"/>
      <c r="AA668" s="158"/>
      <c r="AB668" s="158"/>
      <c r="AC668" s="158"/>
      <c r="AD668" s="158"/>
      <c r="AE668" s="158"/>
    </row>
    <row r="669" spans="1:31" ht="12" customHeight="1">
      <c r="A669" s="158"/>
      <c r="B669" s="158"/>
      <c r="C669" s="158"/>
      <c r="D669" s="158"/>
      <c r="E669" s="158"/>
      <c r="F669" s="158"/>
      <c r="G669" s="158"/>
      <c r="H669" s="158"/>
      <c r="I669" s="158"/>
      <c r="J669" s="158"/>
      <c r="K669" s="158"/>
      <c r="L669" s="158"/>
      <c r="M669" s="158"/>
      <c r="N669" s="158"/>
      <c r="O669" s="158"/>
      <c r="P669" s="158"/>
      <c r="Q669" s="158"/>
      <c r="R669" s="158"/>
      <c r="S669" s="158"/>
      <c r="T669" s="158"/>
      <c r="U669" s="158"/>
      <c r="V669" s="158"/>
      <c r="W669" s="158"/>
      <c r="X669" s="158"/>
      <c r="Y669" s="158"/>
      <c r="Z669" s="158"/>
      <c r="AA669" s="158"/>
      <c r="AB669" s="158"/>
      <c r="AC669" s="158"/>
      <c r="AD669" s="158"/>
      <c r="AE669" s="158"/>
    </row>
    <row r="670" spans="1:31" ht="12" customHeight="1">
      <c r="A670" s="158"/>
      <c r="B670" s="158"/>
      <c r="C670" s="158"/>
      <c r="D670" s="158"/>
      <c r="E670" s="158"/>
      <c r="F670" s="158"/>
      <c r="G670" s="158"/>
      <c r="H670" s="158"/>
      <c r="I670" s="158"/>
      <c r="J670" s="158"/>
      <c r="K670" s="158"/>
      <c r="L670" s="158"/>
      <c r="M670" s="158"/>
      <c r="N670" s="158"/>
      <c r="O670" s="158"/>
      <c r="P670" s="158"/>
      <c r="Q670" s="158"/>
      <c r="R670" s="158"/>
      <c r="S670" s="158"/>
      <c r="T670" s="158"/>
      <c r="U670" s="158"/>
      <c r="V670" s="158"/>
      <c r="W670" s="158"/>
      <c r="X670" s="158"/>
      <c r="Y670" s="158"/>
      <c r="Z670" s="158"/>
      <c r="AA670" s="158"/>
      <c r="AB670" s="158"/>
      <c r="AC670" s="158"/>
      <c r="AD670" s="158"/>
      <c r="AE670" s="158"/>
    </row>
    <row r="671" spans="1:31" ht="12" customHeight="1">
      <c r="A671" s="158"/>
      <c r="B671" s="158"/>
      <c r="C671" s="158"/>
      <c r="D671" s="158"/>
      <c r="E671" s="158"/>
      <c r="F671" s="158"/>
      <c r="G671" s="158"/>
      <c r="H671" s="158"/>
      <c r="I671" s="158"/>
      <c r="J671" s="158"/>
      <c r="K671" s="158"/>
      <c r="L671" s="158"/>
      <c r="M671" s="158"/>
      <c r="N671" s="158"/>
      <c r="O671" s="158"/>
      <c r="P671" s="158"/>
      <c r="Q671" s="158"/>
      <c r="R671" s="158"/>
      <c r="S671" s="158"/>
      <c r="T671" s="158"/>
      <c r="U671" s="158"/>
      <c r="V671" s="158"/>
      <c r="W671" s="158"/>
      <c r="X671" s="158"/>
      <c r="Y671" s="158"/>
      <c r="Z671" s="158"/>
      <c r="AA671" s="158"/>
      <c r="AB671" s="158"/>
      <c r="AC671" s="158"/>
      <c r="AD671" s="158"/>
      <c r="AE671" s="158"/>
    </row>
    <row r="672" spans="1:31" ht="12" customHeight="1">
      <c r="A672" s="158"/>
      <c r="B672" s="158"/>
      <c r="C672" s="158"/>
      <c r="D672" s="158"/>
      <c r="E672" s="158"/>
      <c r="F672" s="158"/>
      <c r="G672" s="158"/>
      <c r="H672" s="158"/>
      <c r="I672" s="158"/>
      <c r="J672" s="158"/>
      <c r="K672" s="158"/>
      <c r="L672" s="158"/>
      <c r="M672" s="158"/>
      <c r="N672" s="158"/>
      <c r="O672" s="158"/>
      <c r="P672" s="158"/>
      <c r="Q672" s="158"/>
      <c r="R672" s="158"/>
      <c r="S672" s="158"/>
      <c r="T672" s="158"/>
      <c r="U672" s="158"/>
      <c r="V672" s="158"/>
      <c r="W672" s="158"/>
      <c r="X672" s="158"/>
      <c r="Y672" s="158"/>
      <c r="Z672" s="158"/>
      <c r="AA672" s="158"/>
      <c r="AB672" s="158"/>
      <c r="AC672" s="158"/>
      <c r="AD672" s="158"/>
      <c r="AE672" s="158"/>
    </row>
    <row r="673" spans="1:31" ht="12" customHeight="1">
      <c r="A673" s="158"/>
      <c r="B673" s="158"/>
      <c r="C673" s="158"/>
      <c r="D673" s="158"/>
      <c r="E673" s="158"/>
      <c r="F673" s="158"/>
      <c r="G673" s="158"/>
      <c r="H673" s="158"/>
      <c r="I673" s="158"/>
      <c r="J673" s="158"/>
      <c r="K673" s="158"/>
      <c r="L673" s="158"/>
      <c r="M673" s="158"/>
      <c r="N673" s="158"/>
      <c r="O673" s="158"/>
      <c r="P673" s="158"/>
      <c r="Q673" s="158"/>
      <c r="R673" s="158"/>
      <c r="S673" s="158"/>
      <c r="T673" s="158"/>
      <c r="U673" s="158"/>
      <c r="V673" s="158"/>
      <c r="W673" s="158"/>
      <c r="X673" s="158"/>
      <c r="Y673" s="158"/>
      <c r="Z673" s="158"/>
      <c r="AA673" s="158"/>
      <c r="AB673" s="158"/>
      <c r="AC673" s="158"/>
      <c r="AD673" s="158"/>
      <c r="AE673" s="158"/>
    </row>
    <row r="674" spans="1:31" ht="12" customHeight="1">
      <c r="A674" s="158"/>
      <c r="B674" s="158"/>
      <c r="C674" s="158"/>
      <c r="D674" s="158"/>
      <c r="E674" s="158"/>
      <c r="F674" s="158"/>
      <c r="G674" s="158"/>
      <c r="H674" s="158"/>
      <c r="I674" s="158"/>
      <c r="J674" s="158"/>
      <c r="K674" s="158"/>
      <c r="L674" s="158"/>
      <c r="M674" s="158"/>
      <c r="N674" s="158"/>
      <c r="O674" s="158"/>
      <c r="P674" s="158"/>
      <c r="Q674" s="158"/>
      <c r="R674" s="158"/>
      <c r="S674" s="158"/>
      <c r="T674" s="158"/>
      <c r="U674" s="158"/>
      <c r="V674" s="158"/>
      <c r="W674" s="158"/>
      <c r="X674" s="158"/>
      <c r="Y674" s="158"/>
      <c r="Z674" s="158"/>
      <c r="AA674" s="158"/>
      <c r="AB674" s="158"/>
      <c r="AC674" s="158"/>
      <c r="AD674" s="158"/>
      <c r="AE674" s="158"/>
    </row>
    <row r="675" spans="1:31" ht="12" customHeight="1">
      <c r="A675" s="158"/>
      <c r="B675" s="158"/>
      <c r="C675" s="158"/>
      <c r="D675" s="158"/>
      <c r="E675" s="158"/>
      <c r="F675" s="158"/>
      <c r="G675" s="158"/>
      <c r="H675" s="158"/>
      <c r="I675" s="158"/>
      <c r="J675" s="158"/>
      <c r="K675" s="158"/>
      <c r="L675" s="158"/>
      <c r="M675" s="158"/>
      <c r="N675" s="158"/>
      <c r="O675" s="158"/>
      <c r="P675" s="158"/>
      <c r="Q675" s="158"/>
      <c r="R675" s="158"/>
      <c r="S675" s="158"/>
      <c r="T675" s="158"/>
      <c r="U675" s="158"/>
      <c r="V675" s="158"/>
      <c r="W675" s="158"/>
      <c r="X675" s="158"/>
      <c r="Y675" s="158"/>
      <c r="Z675" s="158"/>
      <c r="AA675" s="158"/>
      <c r="AB675" s="158"/>
      <c r="AC675" s="158"/>
      <c r="AD675" s="158"/>
      <c r="AE675" s="158"/>
    </row>
    <row r="676" spans="1:31" ht="12" customHeight="1">
      <c r="A676" s="158"/>
      <c r="B676" s="158"/>
      <c r="C676" s="158"/>
      <c r="D676" s="158"/>
      <c r="E676" s="158"/>
      <c r="F676" s="158"/>
      <c r="G676" s="158"/>
      <c r="H676" s="158"/>
      <c r="I676" s="158"/>
      <c r="J676" s="158"/>
      <c r="K676" s="158"/>
      <c r="L676" s="158"/>
      <c r="M676" s="158"/>
      <c r="N676" s="158"/>
      <c r="O676" s="158"/>
      <c r="P676" s="158"/>
      <c r="Q676" s="158"/>
      <c r="R676" s="158"/>
      <c r="S676" s="158"/>
      <c r="T676" s="158"/>
      <c r="U676" s="158"/>
      <c r="V676" s="158"/>
      <c r="W676" s="158"/>
      <c r="X676" s="158"/>
      <c r="Y676" s="158"/>
      <c r="Z676" s="158"/>
      <c r="AA676" s="158"/>
      <c r="AB676" s="158"/>
      <c r="AC676" s="158"/>
      <c r="AD676" s="158"/>
      <c r="AE676" s="158"/>
    </row>
    <row r="677" spans="1:31" ht="12" customHeight="1">
      <c r="A677" s="158"/>
      <c r="B677" s="158"/>
      <c r="C677" s="158"/>
      <c r="D677" s="158"/>
      <c r="E677" s="158"/>
      <c r="F677" s="158"/>
      <c r="G677" s="158"/>
      <c r="H677" s="158"/>
      <c r="I677" s="158"/>
      <c r="J677" s="158"/>
      <c r="K677" s="158"/>
      <c r="L677" s="158"/>
      <c r="M677" s="158"/>
      <c r="N677" s="158"/>
      <c r="O677" s="158"/>
      <c r="P677" s="158"/>
      <c r="Q677" s="158"/>
      <c r="R677" s="158"/>
      <c r="S677" s="158"/>
      <c r="T677" s="158"/>
      <c r="U677" s="158"/>
      <c r="V677" s="158"/>
      <c r="W677" s="158"/>
      <c r="X677" s="158"/>
      <c r="Y677" s="158"/>
      <c r="Z677" s="158"/>
      <c r="AA677" s="158"/>
      <c r="AB677" s="158"/>
      <c r="AC677" s="158"/>
      <c r="AD677" s="158"/>
      <c r="AE677" s="158"/>
    </row>
    <row r="678" spans="1:31" ht="12" customHeight="1">
      <c r="A678" s="158"/>
      <c r="B678" s="158"/>
      <c r="C678" s="158"/>
      <c r="D678" s="158"/>
      <c r="E678" s="158"/>
      <c r="F678" s="158"/>
      <c r="G678" s="158"/>
      <c r="H678" s="158"/>
      <c r="I678" s="158"/>
      <c r="J678" s="158"/>
      <c r="K678" s="158"/>
      <c r="L678" s="158"/>
      <c r="M678" s="158"/>
      <c r="N678" s="158"/>
      <c r="O678" s="158"/>
      <c r="P678" s="158"/>
      <c r="Q678" s="158"/>
      <c r="R678" s="158"/>
      <c r="S678" s="158"/>
      <c r="T678" s="158"/>
      <c r="U678" s="158"/>
      <c r="V678" s="158"/>
      <c r="W678" s="158"/>
      <c r="X678" s="158"/>
      <c r="Y678" s="158"/>
      <c r="Z678" s="158"/>
      <c r="AA678" s="158"/>
      <c r="AB678" s="158"/>
      <c r="AC678" s="158"/>
      <c r="AD678" s="158"/>
      <c r="AE678" s="158"/>
    </row>
    <row r="679" spans="1:31" ht="12" customHeight="1">
      <c r="A679" s="158"/>
      <c r="B679" s="158"/>
      <c r="C679" s="158"/>
      <c r="D679" s="158"/>
      <c r="E679" s="158"/>
      <c r="F679" s="158"/>
      <c r="G679" s="158"/>
      <c r="H679" s="158"/>
      <c r="I679" s="158"/>
      <c r="J679" s="158"/>
      <c r="K679" s="158"/>
      <c r="L679" s="158"/>
      <c r="M679" s="158"/>
      <c r="N679" s="158"/>
      <c r="O679" s="158"/>
      <c r="P679" s="158"/>
      <c r="Q679" s="158"/>
      <c r="R679" s="158"/>
      <c r="S679" s="158"/>
      <c r="T679" s="158"/>
      <c r="U679" s="158"/>
      <c r="V679" s="158"/>
      <c r="W679" s="158"/>
      <c r="X679" s="158"/>
      <c r="Y679" s="158"/>
      <c r="Z679" s="158"/>
      <c r="AA679" s="158"/>
      <c r="AB679" s="158"/>
      <c r="AC679" s="158"/>
      <c r="AD679" s="158"/>
      <c r="AE679" s="158"/>
    </row>
    <row r="680" spans="1:31" ht="12" customHeight="1">
      <c r="A680" s="158"/>
      <c r="B680" s="158"/>
      <c r="C680" s="158"/>
      <c r="D680" s="158"/>
      <c r="E680" s="158"/>
      <c r="F680" s="158"/>
      <c r="G680" s="158"/>
      <c r="H680" s="158"/>
      <c r="I680" s="158"/>
      <c r="J680" s="158"/>
      <c r="K680" s="158"/>
      <c r="L680" s="158"/>
      <c r="M680" s="158"/>
      <c r="N680" s="158"/>
      <c r="O680" s="158"/>
      <c r="P680" s="158"/>
      <c r="Q680" s="158"/>
      <c r="R680" s="158"/>
      <c r="S680" s="158"/>
      <c r="T680" s="158"/>
      <c r="U680" s="158"/>
      <c r="V680" s="158"/>
      <c r="W680" s="158"/>
      <c r="X680" s="158"/>
      <c r="Y680" s="158"/>
      <c r="Z680" s="158"/>
      <c r="AA680" s="158"/>
      <c r="AB680" s="158"/>
      <c r="AC680" s="158"/>
      <c r="AD680" s="158"/>
      <c r="AE680" s="158"/>
    </row>
    <row r="681" spans="1:31" ht="12" customHeight="1">
      <c r="A681" s="158"/>
      <c r="B681" s="158"/>
      <c r="C681" s="158"/>
      <c r="D681" s="158"/>
      <c r="E681" s="158"/>
      <c r="F681" s="158"/>
      <c r="G681" s="158"/>
      <c r="H681" s="158"/>
      <c r="I681" s="158"/>
      <c r="J681" s="158"/>
      <c r="K681" s="158"/>
      <c r="L681" s="158"/>
      <c r="M681" s="158"/>
      <c r="N681" s="158"/>
      <c r="O681" s="158"/>
      <c r="P681" s="158"/>
      <c r="Q681" s="158"/>
      <c r="R681" s="158"/>
      <c r="S681" s="158"/>
      <c r="T681" s="158"/>
      <c r="U681" s="158"/>
      <c r="V681" s="158"/>
      <c r="W681" s="158"/>
      <c r="X681" s="158"/>
      <c r="Y681" s="158"/>
      <c r="Z681" s="158"/>
      <c r="AA681" s="158"/>
      <c r="AB681" s="158"/>
      <c r="AC681" s="158"/>
      <c r="AD681" s="158"/>
      <c r="AE681" s="158"/>
    </row>
    <row r="682" spans="1:31" ht="12" customHeight="1">
      <c r="A682" s="158"/>
      <c r="B682" s="158"/>
      <c r="C682" s="158"/>
      <c r="D682" s="158"/>
      <c r="E682" s="158"/>
      <c r="F682" s="158"/>
      <c r="G682" s="158"/>
      <c r="H682" s="158"/>
      <c r="I682" s="158"/>
      <c r="J682" s="158"/>
      <c r="K682" s="158"/>
      <c r="L682" s="158"/>
      <c r="M682" s="158"/>
      <c r="N682" s="158"/>
      <c r="O682" s="158"/>
      <c r="P682" s="158"/>
      <c r="Q682" s="158"/>
      <c r="R682" s="158"/>
      <c r="S682" s="158"/>
      <c r="T682" s="158"/>
      <c r="U682" s="158"/>
      <c r="V682" s="158"/>
      <c r="W682" s="158"/>
      <c r="X682" s="158"/>
      <c r="Y682" s="158"/>
      <c r="Z682" s="158"/>
      <c r="AA682" s="158"/>
      <c r="AB682" s="158"/>
      <c r="AC682" s="158"/>
      <c r="AD682" s="158"/>
      <c r="AE682" s="158"/>
    </row>
    <row r="683" spans="1:31" ht="12" customHeight="1">
      <c r="A683" s="158"/>
      <c r="B683" s="158"/>
      <c r="C683" s="158"/>
      <c r="D683" s="158"/>
      <c r="E683" s="158"/>
      <c r="F683" s="158"/>
      <c r="G683" s="158"/>
      <c r="H683" s="158"/>
      <c r="I683" s="158"/>
      <c r="J683" s="158"/>
      <c r="K683" s="158"/>
      <c r="L683" s="158"/>
      <c r="M683" s="158"/>
      <c r="N683" s="158"/>
      <c r="O683" s="158"/>
      <c r="P683" s="158"/>
      <c r="Q683" s="158"/>
      <c r="R683" s="158"/>
      <c r="S683" s="158"/>
      <c r="T683" s="158"/>
      <c r="U683" s="158"/>
      <c r="V683" s="158"/>
      <c r="W683" s="158"/>
      <c r="X683" s="158"/>
      <c r="Y683" s="158"/>
      <c r="Z683" s="158"/>
      <c r="AA683" s="158"/>
      <c r="AB683" s="158"/>
      <c r="AC683" s="158"/>
      <c r="AD683" s="158"/>
      <c r="AE683" s="158"/>
    </row>
    <row r="684" spans="1:31" ht="12" customHeight="1">
      <c r="A684" s="158"/>
      <c r="B684" s="158"/>
      <c r="C684" s="158"/>
      <c r="D684" s="158"/>
      <c r="E684" s="158"/>
      <c r="F684" s="158"/>
      <c r="G684" s="158"/>
      <c r="H684" s="158"/>
      <c r="I684" s="158"/>
      <c r="J684" s="158"/>
      <c r="K684" s="158"/>
      <c r="L684" s="158"/>
      <c r="M684" s="158"/>
      <c r="N684" s="158"/>
      <c r="O684" s="158"/>
      <c r="P684" s="158"/>
      <c r="Q684" s="158"/>
      <c r="R684" s="158"/>
      <c r="S684" s="158"/>
      <c r="T684" s="158"/>
      <c r="U684" s="158"/>
      <c r="V684" s="158"/>
      <c r="W684" s="158"/>
      <c r="X684" s="158"/>
      <c r="Y684" s="158"/>
      <c r="Z684" s="158"/>
      <c r="AA684" s="158"/>
      <c r="AB684" s="158"/>
      <c r="AC684" s="158"/>
      <c r="AD684" s="158"/>
      <c r="AE684" s="158"/>
    </row>
    <row r="685" spans="1:31" ht="12" customHeight="1">
      <c r="A685" s="158"/>
      <c r="B685" s="158"/>
      <c r="C685" s="158"/>
      <c r="D685" s="158"/>
      <c r="E685" s="158"/>
      <c r="F685" s="158"/>
      <c r="G685" s="158"/>
      <c r="H685" s="158"/>
      <c r="I685" s="158"/>
      <c r="J685" s="158"/>
      <c r="K685" s="158"/>
      <c r="L685" s="158"/>
      <c r="M685" s="158"/>
      <c r="N685" s="158"/>
      <c r="O685" s="158"/>
      <c r="P685" s="158"/>
      <c r="Q685" s="158"/>
      <c r="R685" s="158"/>
      <c r="S685" s="158"/>
      <c r="T685" s="158"/>
      <c r="U685" s="158"/>
      <c r="V685" s="158"/>
      <c r="W685" s="158"/>
      <c r="X685" s="158"/>
      <c r="Y685" s="158"/>
      <c r="Z685" s="158"/>
      <c r="AA685" s="158"/>
      <c r="AB685" s="158"/>
      <c r="AC685" s="158"/>
      <c r="AD685" s="158"/>
      <c r="AE685" s="158"/>
    </row>
    <row r="686" spans="1:31" ht="12" customHeight="1">
      <c r="A686" s="158"/>
      <c r="B686" s="158"/>
      <c r="C686" s="158"/>
      <c r="D686" s="158"/>
      <c r="E686" s="158"/>
      <c r="F686" s="158"/>
      <c r="G686" s="158"/>
      <c r="H686" s="158"/>
      <c r="I686" s="158"/>
      <c r="J686" s="158"/>
      <c r="K686" s="158"/>
      <c r="L686" s="158"/>
      <c r="M686" s="158"/>
      <c r="N686" s="158"/>
      <c r="O686" s="158"/>
      <c r="P686" s="158"/>
      <c r="Q686" s="158"/>
      <c r="R686" s="158"/>
      <c r="S686" s="158"/>
      <c r="T686" s="158"/>
      <c r="U686" s="158"/>
      <c r="V686" s="158"/>
      <c r="W686" s="158"/>
      <c r="X686" s="158"/>
      <c r="Y686" s="158"/>
      <c r="Z686" s="158"/>
      <c r="AA686" s="158"/>
      <c r="AB686" s="158"/>
      <c r="AC686" s="158"/>
      <c r="AD686" s="158"/>
      <c r="AE686" s="158"/>
    </row>
    <row r="687" spans="1:31" ht="12" customHeight="1">
      <c r="A687" s="158"/>
      <c r="B687" s="158"/>
      <c r="C687" s="158"/>
      <c r="D687" s="158"/>
      <c r="E687" s="158"/>
      <c r="F687" s="158"/>
      <c r="G687" s="158"/>
      <c r="H687" s="158"/>
      <c r="I687" s="158"/>
      <c r="J687" s="158"/>
      <c r="K687" s="158"/>
      <c r="L687" s="158"/>
      <c r="M687" s="158"/>
      <c r="N687" s="158"/>
      <c r="O687" s="158"/>
      <c r="P687" s="158"/>
      <c r="Q687" s="158"/>
      <c r="R687" s="158"/>
      <c r="S687" s="158"/>
      <c r="T687" s="158"/>
      <c r="U687" s="158"/>
      <c r="V687" s="158"/>
      <c r="W687" s="158"/>
      <c r="X687" s="158"/>
      <c r="Y687" s="158"/>
      <c r="Z687" s="158"/>
      <c r="AA687" s="158"/>
      <c r="AB687" s="158"/>
      <c r="AC687" s="158"/>
      <c r="AD687" s="158"/>
      <c r="AE687" s="158"/>
    </row>
    <row r="688" spans="1:31" ht="12" customHeight="1">
      <c r="A688" s="158"/>
      <c r="B688" s="158"/>
      <c r="C688" s="158"/>
      <c r="D688" s="158"/>
      <c r="E688" s="158"/>
      <c r="F688" s="158"/>
      <c r="G688" s="158"/>
      <c r="H688" s="158"/>
      <c r="I688" s="158"/>
      <c r="J688" s="158"/>
      <c r="K688" s="158"/>
      <c r="L688" s="158"/>
      <c r="M688" s="158"/>
      <c r="N688" s="158"/>
      <c r="O688" s="158"/>
      <c r="P688" s="158"/>
      <c r="Q688" s="158"/>
      <c r="R688" s="158"/>
      <c r="S688" s="158"/>
      <c r="T688" s="158"/>
      <c r="U688" s="158"/>
      <c r="V688" s="158"/>
      <c r="W688" s="158"/>
      <c r="X688" s="158"/>
      <c r="Y688" s="158"/>
      <c r="Z688" s="158"/>
      <c r="AA688" s="158"/>
      <c r="AB688" s="158"/>
      <c r="AC688" s="158"/>
      <c r="AD688" s="158"/>
      <c r="AE688" s="158"/>
    </row>
    <row r="689" spans="1:31" ht="12" customHeight="1">
      <c r="A689" s="158"/>
      <c r="B689" s="158"/>
      <c r="C689" s="158"/>
      <c r="D689" s="158"/>
      <c r="E689" s="158"/>
      <c r="F689" s="158"/>
      <c r="G689" s="158"/>
      <c r="H689" s="158"/>
      <c r="I689" s="158"/>
      <c r="J689" s="158"/>
      <c r="K689" s="158"/>
      <c r="L689" s="158"/>
      <c r="M689" s="158"/>
      <c r="N689" s="158"/>
      <c r="O689" s="158"/>
      <c r="P689" s="158"/>
      <c r="Q689" s="158"/>
      <c r="R689" s="158"/>
      <c r="S689" s="158"/>
      <c r="T689" s="158"/>
      <c r="U689" s="158"/>
      <c r="V689" s="158"/>
      <c r="W689" s="158"/>
      <c r="X689" s="158"/>
      <c r="Y689" s="158"/>
      <c r="Z689" s="158"/>
      <c r="AA689" s="158"/>
      <c r="AB689" s="158"/>
      <c r="AC689" s="158"/>
      <c r="AD689" s="158"/>
      <c r="AE689" s="158"/>
    </row>
    <row r="690" spans="1:31" ht="12" customHeight="1">
      <c r="A690" s="158"/>
      <c r="B690" s="158"/>
      <c r="C690" s="158"/>
      <c r="D690" s="158"/>
      <c r="E690" s="158"/>
      <c r="F690" s="158"/>
      <c r="G690" s="158"/>
      <c r="H690" s="158"/>
      <c r="I690" s="158"/>
      <c r="J690" s="158"/>
      <c r="K690" s="158"/>
      <c r="L690" s="158"/>
      <c r="M690" s="158"/>
      <c r="N690" s="158"/>
      <c r="O690" s="158"/>
      <c r="P690" s="158"/>
      <c r="Q690" s="158"/>
      <c r="R690" s="158"/>
      <c r="S690" s="158"/>
      <c r="T690" s="158"/>
      <c r="U690" s="158"/>
      <c r="V690" s="158"/>
      <c r="W690" s="158"/>
      <c r="X690" s="158"/>
      <c r="Y690" s="158"/>
      <c r="Z690" s="158"/>
      <c r="AA690" s="158"/>
      <c r="AB690" s="158"/>
      <c r="AC690" s="158"/>
      <c r="AD690" s="158"/>
      <c r="AE690" s="158"/>
    </row>
    <row r="691" spans="1:31" ht="12" customHeight="1">
      <c r="A691" s="158"/>
      <c r="B691" s="158"/>
      <c r="C691" s="158"/>
      <c r="D691" s="158"/>
      <c r="E691" s="158"/>
      <c r="F691" s="158"/>
      <c r="G691" s="158"/>
      <c r="H691" s="158"/>
      <c r="I691" s="158"/>
      <c r="J691" s="158"/>
      <c r="K691" s="158"/>
      <c r="L691" s="158"/>
      <c r="M691" s="158"/>
      <c r="N691" s="158"/>
      <c r="O691" s="158"/>
      <c r="P691" s="158"/>
      <c r="Q691" s="158"/>
      <c r="R691" s="158"/>
      <c r="S691" s="158"/>
      <c r="T691" s="158"/>
      <c r="U691" s="158"/>
      <c r="V691" s="158"/>
      <c r="W691" s="158"/>
      <c r="X691" s="158"/>
      <c r="Y691" s="158"/>
      <c r="Z691" s="158"/>
      <c r="AA691" s="158"/>
      <c r="AB691" s="158"/>
      <c r="AC691" s="158"/>
      <c r="AD691" s="158"/>
      <c r="AE691" s="158"/>
    </row>
    <row r="692" spans="1:31" ht="12" customHeight="1">
      <c r="A692" s="158"/>
      <c r="B692" s="158"/>
      <c r="C692" s="158"/>
      <c r="D692" s="158"/>
      <c r="E692" s="158"/>
      <c r="F692" s="158"/>
      <c r="G692" s="158"/>
      <c r="H692" s="158"/>
      <c r="I692" s="158"/>
      <c r="J692" s="158"/>
      <c r="K692" s="158"/>
      <c r="L692" s="158"/>
      <c r="M692" s="158"/>
      <c r="N692" s="158"/>
      <c r="O692" s="158"/>
      <c r="P692" s="158"/>
      <c r="Q692" s="158"/>
      <c r="R692" s="158"/>
      <c r="S692" s="158"/>
      <c r="T692" s="158"/>
      <c r="U692" s="158"/>
      <c r="V692" s="158"/>
      <c r="W692" s="158"/>
      <c r="X692" s="158"/>
      <c r="Y692" s="158"/>
      <c r="Z692" s="158"/>
      <c r="AA692" s="158"/>
      <c r="AB692" s="158"/>
      <c r="AC692" s="158"/>
      <c r="AD692" s="158"/>
      <c r="AE692" s="158"/>
    </row>
    <row r="693" spans="1:31" ht="12" customHeight="1">
      <c r="A693" s="158"/>
      <c r="B693" s="158"/>
      <c r="C693" s="158"/>
      <c r="D693" s="158"/>
      <c r="E693" s="158"/>
      <c r="F693" s="158"/>
      <c r="G693" s="158"/>
      <c r="H693" s="158"/>
      <c r="I693" s="158"/>
      <c r="J693" s="158"/>
      <c r="K693" s="158"/>
      <c r="L693" s="158"/>
      <c r="M693" s="158"/>
      <c r="N693" s="158"/>
      <c r="O693" s="158"/>
      <c r="P693" s="158"/>
      <c r="Q693" s="158"/>
      <c r="R693" s="158"/>
      <c r="S693" s="158"/>
      <c r="T693" s="158"/>
      <c r="U693" s="158"/>
      <c r="V693" s="158"/>
      <c r="W693" s="158"/>
      <c r="X693" s="158"/>
      <c r="Y693" s="158"/>
      <c r="Z693" s="158"/>
      <c r="AA693" s="158"/>
      <c r="AB693" s="158"/>
      <c r="AC693" s="158"/>
      <c r="AD693" s="158"/>
      <c r="AE693" s="158"/>
    </row>
    <row r="694" spans="1:31" ht="12" customHeight="1">
      <c r="A694" s="158"/>
      <c r="B694" s="158"/>
      <c r="C694" s="158"/>
      <c r="D694" s="158"/>
      <c r="E694" s="158"/>
      <c r="F694" s="158"/>
      <c r="G694" s="158"/>
      <c r="H694" s="158"/>
      <c r="I694" s="158"/>
      <c r="J694" s="158"/>
      <c r="K694" s="158"/>
      <c r="L694" s="158"/>
      <c r="M694" s="158"/>
      <c r="N694" s="158"/>
      <c r="O694" s="158"/>
      <c r="P694" s="158"/>
      <c r="Q694" s="158"/>
      <c r="R694" s="158"/>
      <c r="S694" s="158"/>
      <c r="T694" s="158"/>
      <c r="U694" s="158"/>
      <c r="V694" s="158"/>
      <c r="W694" s="158"/>
      <c r="X694" s="158"/>
      <c r="Y694" s="158"/>
      <c r="Z694" s="158"/>
      <c r="AA694" s="158"/>
      <c r="AB694" s="158"/>
      <c r="AC694" s="158"/>
      <c r="AD694" s="158"/>
      <c r="AE694" s="158"/>
    </row>
    <row r="695" spans="1:31" ht="12" customHeight="1">
      <c r="A695" s="158"/>
      <c r="B695" s="158"/>
      <c r="C695" s="158"/>
      <c r="D695" s="158"/>
      <c r="E695" s="158"/>
      <c r="F695" s="158"/>
      <c r="G695" s="158"/>
      <c r="H695" s="158"/>
      <c r="I695" s="158"/>
      <c r="J695" s="158"/>
      <c r="K695" s="158"/>
      <c r="L695" s="158"/>
      <c r="M695" s="158"/>
      <c r="N695" s="158"/>
      <c r="O695" s="158"/>
      <c r="P695" s="158"/>
      <c r="Q695" s="158"/>
      <c r="R695" s="158"/>
      <c r="S695" s="158"/>
      <c r="T695" s="158"/>
      <c r="U695" s="158"/>
      <c r="V695" s="158"/>
      <c r="W695" s="158"/>
      <c r="X695" s="158"/>
      <c r="Y695" s="158"/>
      <c r="Z695" s="158"/>
      <c r="AA695" s="158"/>
      <c r="AB695" s="158"/>
      <c r="AC695" s="158"/>
      <c r="AD695" s="158"/>
      <c r="AE695" s="158"/>
    </row>
    <row r="696" spans="1:31" ht="12" customHeight="1">
      <c r="A696" s="158"/>
      <c r="B696" s="158"/>
      <c r="C696" s="158"/>
      <c r="D696" s="158"/>
      <c r="E696" s="158"/>
      <c r="F696" s="158"/>
      <c r="G696" s="158"/>
      <c r="H696" s="158"/>
      <c r="I696" s="158"/>
      <c r="J696" s="158"/>
      <c r="K696" s="158"/>
      <c r="L696" s="158"/>
      <c r="M696" s="158"/>
      <c r="N696" s="158"/>
      <c r="O696" s="158"/>
      <c r="P696" s="158"/>
      <c r="Q696" s="158"/>
      <c r="R696" s="158"/>
      <c r="S696" s="158"/>
      <c r="T696" s="158"/>
      <c r="U696" s="158"/>
      <c r="V696" s="158"/>
      <c r="W696" s="158"/>
      <c r="X696" s="158"/>
      <c r="Y696" s="158"/>
      <c r="Z696" s="158"/>
      <c r="AA696" s="158"/>
      <c r="AB696" s="158"/>
      <c r="AC696" s="158"/>
      <c r="AD696" s="158"/>
      <c r="AE696" s="158"/>
    </row>
    <row r="697" spans="1:31" ht="12" customHeight="1">
      <c r="A697" s="158"/>
      <c r="B697" s="158"/>
      <c r="C697" s="158"/>
      <c r="D697" s="158"/>
      <c r="E697" s="158"/>
      <c r="F697" s="158"/>
      <c r="G697" s="158"/>
      <c r="H697" s="158"/>
      <c r="I697" s="158"/>
      <c r="J697" s="158"/>
      <c r="K697" s="158"/>
      <c r="L697" s="158"/>
      <c r="M697" s="158"/>
      <c r="N697" s="158"/>
      <c r="O697" s="158"/>
      <c r="P697" s="158"/>
      <c r="Q697" s="158"/>
      <c r="R697" s="158"/>
      <c r="S697" s="158"/>
      <c r="T697" s="158"/>
      <c r="U697" s="158"/>
      <c r="V697" s="158"/>
      <c r="W697" s="158"/>
      <c r="X697" s="158"/>
      <c r="Y697" s="158"/>
      <c r="Z697" s="158"/>
      <c r="AA697" s="158"/>
      <c r="AB697" s="158"/>
      <c r="AC697" s="158"/>
      <c r="AD697" s="158"/>
      <c r="AE697" s="158"/>
    </row>
    <row r="698" spans="1:31" ht="12" customHeight="1">
      <c r="A698" s="158"/>
      <c r="B698" s="158"/>
      <c r="C698" s="158"/>
      <c r="D698" s="158"/>
      <c r="E698" s="158"/>
      <c r="F698" s="158"/>
      <c r="G698" s="158"/>
      <c r="H698" s="158"/>
      <c r="I698" s="158"/>
      <c r="J698" s="158"/>
      <c r="K698" s="158"/>
      <c r="L698" s="158"/>
      <c r="M698" s="158"/>
      <c r="N698" s="158"/>
      <c r="O698" s="158"/>
      <c r="P698" s="158"/>
      <c r="Q698" s="158"/>
      <c r="R698" s="158"/>
      <c r="S698" s="158"/>
      <c r="T698" s="158"/>
      <c r="U698" s="158"/>
      <c r="V698" s="158"/>
      <c r="W698" s="158"/>
      <c r="X698" s="158"/>
      <c r="Y698" s="158"/>
      <c r="Z698" s="158"/>
      <c r="AA698" s="158"/>
      <c r="AB698" s="158"/>
      <c r="AC698" s="158"/>
      <c r="AD698" s="158"/>
      <c r="AE698" s="158"/>
    </row>
    <row r="699" spans="1:31" ht="12" customHeight="1">
      <c r="A699" s="158"/>
      <c r="B699" s="158"/>
      <c r="C699" s="158"/>
      <c r="D699" s="158"/>
      <c r="E699" s="158"/>
      <c r="F699" s="158"/>
      <c r="G699" s="158"/>
      <c r="H699" s="158"/>
      <c r="I699" s="158"/>
      <c r="J699" s="158"/>
      <c r="K699" s="158"/>
      <c r="L699" s="158"/>
      <c r="M699" s="158"/>
      <c r="N699" s="158"/>
      <c r="O699" s="158"/>
      <c r="P699" s="158"/>
      <c r="Q699" s="158"/>
      <c r="R699" s="158"/>
      <c r="S699" s="158"/>
      <c r="T699" s="158"/>
      <c r="U699" s="158"/>
      <c r="V699" s="158"/>
      <c r="W699" s="158"/>
      <c r="X699" s="158"/>
      <c r="Y699" s="158"/>
      <c r="Z699" s="158"/>
      <c r="AA699" s="158"/>
      <c r="AB699" s="158"/>
      <c r="AC699" s="158"/>
      <c r="AD699" s="158"/>
      <c r="AE699" s="158"/>
    </row>
    <row r="700" spans="1:31" ht="12" customHeight="1">
      <c r="A700" s="158"/>
      <c r="B700" s="158"/>
      <c r="C700" s="158"/>
      <c r="D700" s="158"/>
      <c r="E700" s="158"/>
      <c r="F700" s="158"/>
      <c r="G700" s="158"/>
      <c r="H700" s="158"/>
      <c r="I700" s="158"/>
      <c r="J700" s="158"/>
      <c r="K700" s="158"/>
      <c r="L700" s="158"/>
      <c r="M700" s="158"/>
      <c r="N700" s="158"/>
      <c r="O700" s="158"/>
      <c r="P700" s="158"/>
      <c r="Q700" s="158"/>
      <c r="R700" s="158"/>
      <c r="S700" s="158"/>
      <c r="T700" s="158"/>
      <c r="U700" s="158"/>
      <c r="V700" s="158"/>
      <c r="W700" s="158"/>
      <c r="X700" s="158"/>
      <c r="Y700" s="158"/>
      <c r="Z700" s="158"/>
      <c r="AA700" s="158"/>
      <c r="AB700" s="158"/>
      <c r="AC700" s="158"/>
      <c r="AD700" s="158"/>
      <c r="AE700" s="158"/>
    </row>
    <row r="701" spans="1:31" ht="12" customHeight="1">
      <c r="A701" s="158"/>
      <c r="B701" s="158"/>
      <c r="C701" s="158"/>
      <c r="D701" s="158"/>
      <c r="E701" s="158"/>
      <c r="F701" s="158"/>
      <c r="G701" s="158"/>
      <c r="H701" s="158"/>
      <c r="I701" s="158"/>
      <c r="J701" s="158"/>
      <c r="K701" s="158"/>
      <c r="L701" s="158"/>
      <c r="M701" s="158"/>
      <c r="N701" s="158"/>
      <c r="O701" s="158"/>
      <c r="P701" s="158"/>
      <c r="Q701" s="158"/>
      <c r="R701" s="158"/>
      <c r="S701" s="158"/>
      <c r="T701" s="158"/>
      <c r="U701" s="158"/>
      <c r="V701" s="158"/>
      <c r="W701" s="158"/>
      <c r="X701" s="158"/>
      <c r="Y701" s="158"/>
      <c r="Z701" s="158"/>
      <c r="AA701" s="158"/>
      <c r="AB701" s="158"/>
      <c r="AC701" s="158"/>
      <c r="AD701" s="158"/>
      <c r="AE701" s="158"/>
    </row>
    <row r="702" spans="1:31" ht="12" customHeight="1">
      <c r="A702" s="158"/>
      <c r="B702" s="158"/>
      <c r="C702" s="158"/>
      <c r="D702" s="158"/>
      <c r="E702" s="158"/>
      <c r="F702" s="158"/>
      <c r="G702" s="158"/>
      <c r="H702" s="158"/>
      <c r="I702" s="158"/>
      <c r="J702" s="158"/>
      <c r="K702" s="158"/>
      <c r="L702" s="158"/>
      <c r="M702" s="158"/>
      <c r="N702" s="158"/>
      <c r="O702" s="158"/>
      <c r="P702" s="158"/>
      <c r="Q702" s="158"/>
      <c r="R702" s="158"/>
      <c r="S702" s="158"/>
      <c r="T702" s="158"/>
      <c r="U702" s="158"/>
      <c r="V702" s="158"/>
      <c r="W702" s="158"/>
      <c r="X702" s="158"/>
      <c r="Y702" s="158"/>
      <c r="Z702" s="158"/>
      <c r="AA702" s="158"/>
      <c r="AB702" s="158"/>
      <c r="AC702" s="158"/>
      <c r="AD702" s="158"/>
      <c r="AE702" s="158"/>
    </row>
    <row r="703" spans="1:31" ht="12" customHeight="1">
      <c r="A703" s="158"/>
      <c r="B703" s="158"/>
      <c r="C703" s="158"/>
      <c r="D703" s="158"/>
      <c r="E703" s="158"/>
      <c r="F703" s="158"/>
      <c r="G703" s="158"/>
      <c r="H703" s="158"/>
      <c r="I703" s="158"/>
      <c r="J703" s="158"/>
      <c r="K703" s="158"/>
      <c r="L703" s="158"/>
      <c r="M703" s="158"/>
      <c r="N703" s="158"/>
      <c r="O703" s="158"/>
      <c r="P703" s="158"/>
      <c r="Q703" s="158"/>
      <c r="R703" s="158"/>
      <c r="S703" s="158"/>
      <c r="T703" s="158"/>
      <c r="U703" s="158"/>
      <c r="V703" s="158"/>
      <c r="W703" s="158"/>
      <c r="X703" s="158"/>
      <c r="Y703" s="158"/>
      <c r="Z703" s="158"/>
      <c r="AA703" s="158"/>
      <c r="AB703" s="158"/>
      <c r="AC703" s="158"/>
      <c r="AD703" s="158"/>
      <c r="AE703" s="158"/>
    </row>
    <row r="704" spans="1:31" ht="12" customHeight="1">
      <c r="A704" s="158"/>
      <c r="B704" s="158"/>
      <c r="C704" s="158"/>
      <c r="D704" s="158"/>
      <c r="E704" s="158"/>
      <c r="F704" s="158"/>
      <c r="G704" s="158"/>
      <c r="H704" s="158"/>
      <c r="I704" s="158"/>
      <c r="J704" s="158"/>
      <c r="K704" s="158"/>
      <c r="L704" s="158"/>
      <c r="M704" s="158"/>
      <c r="N704" s="158"/>
      <c r="O704" s="158"/>
      <c r="P704" s="158"/>
      <c r="Q704" s="158"/>
      <c r="R704" s="158"/>
      <c r="S704" s="158"/>
      <c r="T704" s="158"/>
      <c r="U704" s="158"/>
      <c r="V704" s="158"/>
      <c r="W704" s="158"/>
      <c r="X704" s="158"/>
      <c r="Y704" s="158"/>
      <c r="Z704" s="158"/>
      <c r="AA704" s="158"/>
      <c r="AB704" s="158"/>
      <c r="AC704" s="158"/>
      <c r="AD704" s="158"/>
      <c r="AE704" s="158"/>
    </row>
    <row r="705" spans="1:31" ht="12" customHeight="1">
      <c r="A705" s="158"/>
      <c r="B705" s="158"/>
      <c r="C705" s="158"/>
      <c r="D705" s="158"/>
      <c r="E705" s="158"/>
      <c r="F705" s="158"/>
      <c r="G705" s="158"/>
      <c r="H705" s="158"/>
      <c r="I705" s="158"/>
      <c r="J705" s="158"/>
      <c r="K705" s="158"/>
      <c r="L705" s="158"/>
      <c r="M705" s="158"/>
      <c r="N705" s="158"/>
      <c r="O705" s="158"/>
      <c r="P705" s="158"/>
      <c r="Q705" s="158"/>
      <c r="R705" s="158"/>
      <c r="S705" s="158"/>
      <c r="T705" s="158"/>
      <c r="U705" s="158"/>
      <c r="V705" s="158"/>
      <c r="W705" s="158"/>
      <c r="X705" s="158"/>
      <c r="Y705" s="158"/>
      <c r="Z705" s="158"/>
      <c r="AA705" s="158"/>
      <c r="AB705" s="158"/>
      <c r="AC705" s="158"/>
      <c r="AD705" s="158"/>
      <c r="AE705" s="158"/>
    </row>
    <row r="706" spans="1:31" ht="12" customHeight="1">
      <c r="A706" s="158"/>
      <c r="B706" s="158"/>
      <c r="C706" s="158"/>
      <c r="D706" s="158"/>
      <c r="E706" s="158"/>
      <c r="F706" s="158"/>
      <c r="G706" s="158"/>
      <c r="H706" s="158"/>
      <c r="I706" s="158"/>
      <c r="J706" s="158"/>
      <c r="K706" s="158"/>
      <c r="L706" s="158"/>
      <c r="M706" s="158"/>
      <c r="N706" s="158"/>
      <c r="O706" s="158"/>
      <c r="P706" s="158"/>
      <c r="Q706" s="158"/>
      <c r="R706" s="158"/>
      <c r="S706" s="158"/>
      <c r="T706" s="158"/>
      <c r="U706" s="158"/>
      <c r="V706" s="158"/>
      <c r="W706" s="158"/>
      <c r="X706" s="158"/>
      <c r="Y706" s="158"/>
      <c r="Z706" s="158"/>
      <c r="AA706" s="158"/>
      <c r="AB706" s="158"/>
      <c r="AC706" s="158"/>
      <c r="AD706" s="158"/>
      <c r="AE706" s="158"/>
    </row>
    <row r="707" spans="1:31" ht="12" customHeight="1">
      <c r="A707" s="158"/>
      <c r="B707" s="158"/>
      <c r="C707" s="158"/>
      <c r="D707" s="158"/>
      <c r="E707" s="158"/>
      <c r="F707" s="158"/>
      <c r="G707" s="158"/>
      <c r="H707" s="158"/>
      <c r="I707" s="158"/>
      <c r="J707" s="158"/>
      <c r="K707" s="158"/>
      <c r="L707" s="158"/>
      <c r="M707" s="158"/>
      <c r="N707" s="158"/>
      <c r="O707" s="158"/>
      <c r="P707" s="158"/>
      <c r="Q707" s="158"/>
      <c r="R707" s="158"/>
      <c r="S707" s="158"/>
      <c r="T707" s="158"/>
      <c r="U707" s="158"/>
      <c r="V707" s="158"/>
      <c r="W707" s="158"/>
      <c r="X707" s="158"/>
      <c r="Y707" s="158"/>
      <c r="Z707" s="158"/>
      <c r="AA707" s="158"/>
      <c r="AB707" s="158"/>
      <c r="AC707" s="158"/>
      <c r="AD707" s="158"/>
      <c r="AE707" s="158"/>
    </row>
    <row r="708" spans="1:31" ht="12" customHeight="1">
      <c r="A708" s="158"/>
      <c r="B708" s="158"/>
      <c r="C708" s="158"/>
      <c r="D708" s="158"/>
      <c r="E708" s="158"/>
      <c r="F708" s="158"/>
      <c r="G708" s="158"/>
      <c r="H708" s="158"/>
      <c r="I708" s="158"/>
      <c r="J708" s="158"/>
      <c r="K708" s="158"/>
      <c r="L708" s="158"/>
      <c r="M708" s="158"/>
      <c r="N708" s="158"/>
      <c r="O708" s="158"/>
      <c r="P708" s="158"/>
      <c r="Q708" s="158"/>
      <c r="R708" s="158"/>
      <c r="S708" s="158"/>
      <c r="T708" s="158"/>
      <c r="U708" s="158"/>
      <c r="V708" s="158"/>
      <c r="W708" s="158"/>
      <c r="X708" s="158"/>
      <c r="Y708" s="158"/>
      <c r="Z708" s="158"/>
      <c r="AA708" s="158"/>
      <c r="AB708" s="158"/>
      <c r="AC708" s="158"/>
      <c r="AD708" s="158"/>
      <c r="AE708" s="158"/>
    </row>
    <row r="709" spans="1:31" ht="12" customHeight="1">
      <c r="A709" s="158"/>
      <c r="B709" s="158"/>
      <c r="C709" s="158"/>
      <c r="D709" s="158"/>
      <c r="E709" s="158"/>
      <c r="F709" s="158"/>
      <c r="G709" s="158"/>
      <c r="H709" s="158"/>
      <c r="I709" s="158"/>
      <c r="J709" s="158"/>
      <c r="K709" s="158"/>
      <c r="L709" s="158"/>
      <c r="M709" s="158"/>
      <c r="N709" s="158"/>
      <c r="O709" s="158"/>
      <c r="P709" s="158"/>
      <c r="Q709" s="158"/>
      <c r="R709" s="158"/>
      <c r="S709" s="158"/>
      <c r="T709" s="158"/>
      <c r="U709" s="158"/>
      <c r="V709" s="158"/>
      <c r="W709" s="158"/>
      <c r="X709" s="158"/>
      <c r="Y709" s="158"/>
      <c r="Z709" s="158"/>
      <c r="AA709" s="158"/>
      <c r="AB709" s="158"/>
      <c r="AC709" s="158"/>
      <c r="AD709" s="158"/>
      <c r="AE709" s="158"/>
    </row>
    <row r="710" spans="1:31" ht="12" customHeight="1">
      <c r="A710" s="158"/>
      <c r="B710" s="158"/>
      <c r="C710" s="158"/>
      <c r="D710" s="158"/>
      <c r="E710" s="158"/>
      <c r="F710" s="158"/>
      <c r="G710" s="158"/>
      <c r="H710" s="158"/>
      <c r="I710" s="158"/>
      <c r="J710" s="158"/>
      <c r="K710" s="158"/>
      <c r="L710" s="158"/>
      <c r="M710" s="158"/>
      <c r="N710" s="158"/>
      <c r="O710" s="158"/>
      <c r="P710" s="158"/>
      <c r="Q710" s="158"/>
      <c r="R710" s="158"/>
      <c r="S710" s="158"/>
      <c r="T710" s="158"/>
      <c r="U710" s="158"/>
      <c r="V710" s="158"/>
      <c r="W710" s="158"/>
      <c r="X710" s="158"/>
      <c r="Y710" s="158"/>
      <c r="Z710" s="158"/>
      <c r="AA710" s="158"/>
      <c r="AB710" s="158"/>
      <c r="AC710" s="158"/>
      <c r="AD710" s="158"/>
      <c r="AE710" s="158"/>
    </row>
    <row r="711" spans="1:31" ht="12" customHeight="1">
      <c r="A711" s="158"/>
      <c r="B711" s="158"/>
      <c r="C711" s="158"/>
      <c r="D711" s="158"/>
      <c r="E711" s="158"/>
      <c r="F711" s="158"/>
      <c r="G711" s="158"/>
      <c r="H711" s="158"/>
      <c r="I711" s="158"/>
      <c r="J711" s="158"/>
      <c r="K711" s="158"/>
      <c r="L711" s="158"/>
      <c r="M711" s="158"/>
      <c r="N711" s="158"/>
      <c r="O711" s="158"/>
      <c r="P711" s="158"/>
      <c r="Q711" s="158"/>
      <c r="R711" s="158"/>
      <c r="S711" s="158"/>
      <c r="T711" s="158"/>
      <c r="U711" s="158"/>
      <c r="V711" s="158"/>
      <c r="W711" s="158"/>
      <c r="X711" s="158"/>
      <c r="Y711" s="158"/>
      <c r="Z711" s="158"/>
      <c r="AA711" s="158"/>
      <c r="AB711" s="158"/>
      <c r="AC711" s="158"/>
      <c r="AD711" s="158"/>
      <c r="AE711" s="158"/>
    </row>
    <row r="712" spans="1:31" ht="12" customHeight="1">
      <c r="A712" s="158"/>
      <c r="B712" s="158"/>
      <c r="C712" s="158"/>
      <c r="D712" s="158"/>
      <c r="E712" s="158"/>
      <c r="F712" s="158"/>
      <c r="G712" s="158"/>
      <c r="H712" s="158"/>
      <c r="I712" s="158"/>
      <c r="J712" s="158"/>
      <c r="K712" s="158"/>
      <c r="L712" s="158"/>
      <c r="M712" s="158"/>
      <c r="N712" s="158"/>
      <c r="O712" s="158"/>
      <c r="P712" s="158"/>
      <c r="Q712" s="158"/>
      <c r="R712" s="158"/>
      <c r="S712" s="158"/>
      <c r="T712" s="158"/>
      <c r="U712" s="158"/>
      <c r="V712" s="158"/>
      <c r="W712" s="158"/>
      <c r="X712" s="158"/>
      <c r="Y712" s="158"/>
      <c r="Z712" s="158"/>
      <c r="AA712" s="158"/>
      <c r="AB712" s="158"/>
      <c r="AC712" s="158"/>
      <c r="AD712" s="158"/>
      <c r="AE712" s="158"/>
    </row>
    <row r="713" spans="1:31" ht="12" customHeight="1">
      <c r="A713" s="158"/>
      <c r="B713" s="158"/>
      <c r="C713" s="158"/>
      <c r="D713" s="158"/>
      <c r="E713" s="158"/>
      <c r="F713" s="158"/>
      <c r="G713" s="158"/>
      <c r="H713" s="158"/>
      <c r="I713" s="158"/>
      <c r="J713" s="158"/>
      <c r="K713" s="158"/>
      <c r="L713" s="158"/>
      <c r="M713" s="158"/>
      <c r="N713" s="158"/>
      <c r="O713" s="158"/>
      <c r="P713" s="158"/>
      <c r="Q713" s="158"/>
      <c r="R713" s="158"/>
      <c r="S713" s="158"/>
      <c r="T713" s="158"/>
      <c r="U713" s="158"/>
      <c r="V713" s="158"/>
      <c r="W713" s="158"/>
      <c r="X713" s="158"/>
      <c r="Y713" s="158"/>
      <c r="Z713" s="158"/>
      <c r="AA713" s="158"/>
      <c r="AB713" s="158"/>
      <c r="AC713" s="158"/>
      <c r="AD713" s="158"/>
      <c r="AE713" s="158"/>
    </row>
    <row r="714" spans="1:31" ht="12" customHeight="1">
      <c r="A714" s="158"/>
      <c r="B714" s="158"/>
      <c r="C714" s="158"/>
      <c r="D714" s="158"/>
      <c r="E714" s="158"/>
      <c r="F714" s="158"/>
      <c r="G714" s="158"/>
      <c r="H714" s="158"/>
      <c r="I714" s="158"/>
      <c r="J714" s="158"/>
      <c r="K714" s="158"/>
      <c r="L714" s="158"/>
      <c r="M714" s="158"/>
      <c r="N714" s="158"/>
      <c r="O714" s="158"/>
      <c r="P714" s="158"/>
      <c r="Q714" s="158"/>
      <c r="R714" s="158"/>
      <c r="S714" s="158"/>
      <c r="T714" s="158"/>
      <c r="U714" s="158"/>
      <c r="V714" s="158"/>
      <c r="W714" s="158"/>
      <c r="X714" s="158"/>
      <c r="Y714" s="158"/>
      <c r="Z714" s="158"/>
      <c r="AA714" s="158"/>
      <c r="AB714" s="158"/>
      <c r="AC714" s="158"/>
      <c r="AD714" s="158"/>
      <c r="AE714" s="158"/>
    </row>
    <row r="715" spans="1:31" ht="12" customHeight="1">
      <c r="A715" s="158"/>
      <c r="B715" s="158"/>
      <c r="C715" s="158"/>
      <c r="D715" s="158"/>
      <c r="E715" s="158"/>
      <c r="F715" s="158"/>
      <c r="G715" s="158"/>
      <c r="H715" s="158"/>
      <c r="I715" s="158"/>
      <c r="J715" s="158"/>
      <c r="K715" s="158"/>
      <c r="L715" s="158"/>
      <c r="M715" s="158"/>
      <c r="N715" s="158"/>
      <c r="O715" s="158"/>
      <c r="P715" s="158"/>
      <c r="Q715" s="158"/>
      <c r="R715" s="158"/>
      <c r="S715" s="158"/>
      <c r="T715" s="158"/>
      <c r="U715" s="158"/>
      <c r="V715" s="158"/>
      <c r="W715" s="158"/>
      <c r="X715" s="158"/>
      <c r="Y715" s="158"/>
      <c r="Z715" s="158"/>
      <c r="AA715" s="158"/>
      <c r="AB715" s="158"/>
      <c r="AC715" s="158"/>
      <c r="AD715" s="158"/>
      <c r="AE715" s="158"/>
    </row>
    <row r="716" spans="1:31" ht="12" customHeight="1">
      <c r="A716" s="158"/>
      <c r="B716" s="158"/>
      <c r="C716" s="158"/>
      <c r="D716" s="158"/>
      <c r="E716" s="158"/>
      <c r="F716" s="158"/>
      <c r="G716" s="158"/>
      <c r="H716" s="158"/>
      <c r="I716" s="158"/>
      <c r="J716" s="158"/>
      <c r="K716" s="158"/>
      <c r="L716" s="158"/>
      <c r="M716" s="158"/>
      <c r="N716" s="158"/>
      <c r="O716" s="158"/>
      <c r="P716" s="158"/>
      <c r="Q716" s="158"/>
      <c r="R716" s="158"/>
      <c r="S716" s="158"/>
      <c r="T716" s="158"/>
      <c r="U716" s="158"/>
      <c r="V716" s="158"/>
      <c r="W716" s="158"/>
      <c r="X716" s="158"/>
      <c r="Y716" s="158"/>
      <c r="Z716" s="158"/>
      <c r="AA716" s="158"/>
      <c r="AB716" s="158"/>
      <c r="AC716" s="158"/>
      <c r="AD716" s="158"/>
      <c r="AE716" s="158"/>
    </row>
    <row r="717" spans="1:31" ht="12" customHeight="1">
      <c r="A717" s="158"/>
      <c r="B717" s="158"/>
      <c r="C717" s="158"/>
      <c r="D717" s="158"/>
      <c r="E717" s="158"/>
      <c r="F717" s="158"/>
      <c r="G717" s="158"/>
      <c r="H717" s="158"/>
      <c r="I717" s="158"/>
      <c r="J717" s="158"/>
      <c r="K717" s="158"/>
      <c r="L717" s="158"/>
      <c r="M717" s="158"/>
      <c r="N717" s="158"/>
      <c r="O717" s="158"/>
      <c r="P717" s="158"/>
      <c r="Q717" s="158"/>
      <c r="R717" s="158"/>
      <c r="S717" s="158"/>
      <c r="T717" s="158"/>
      <c r="U717" s="158"/>
      <c r="V717" s="158"/>
      <c r="W717" s="158"/>
      <c r="X717" s="158"/>
      <c r="Y717" s="158"/>
      <c r="Z717" s="158"/>
      <c r="AA717" s="158"/>
      <c r="AB717" s="158"/>
      <c r="AC717" s="158"/>
      <c r="AD717" s="158"/>
      <c r="AE717" s="158"/>
    </row>
    <row r="718" spans="1:31" ht="12" customHeight="1">
      <c r="A718" s="158"/>
      <c r="B718" s="158"/>
      <c r="C718" s="158"/>
      <c r="D718" s="158"/>
      <c r="E718" s="158"/>
      <c r="F718" s="158"/>
      <c r="G718" s="158"/>
      <c r="H718" s="158"/>
      <c r="I718" s="158"/>
      <c r="J718" s="158"/>
      <c r="K718" s="158"/>
      <c r="L718" s="158"/>
      <c r="M718" s="158"/>
      <c r="N718" s="158"/>
      <c r="O718" s="158"/>
      <c r="P718" s="158"/>
      <c r="Q718" s="158"/>
      <c r="R718" s="158"/>
      <c r="S718" s="158"/>
      <c r="T718" s="158"/>
      <c r="U718" s="158"/>
      <c r="V718" s="158"/>
      <c r="W718" s="158"/>
      <c r="X718" s="158"/>
      <c r="Y718" s="158"/>
      <c r="Z718" s="158"/>
      <c r="AA718" s="158"/>
      <c r="AB718" s="158"/>
      <c r="AC718" s="158"/>
      <c r="AD718" s="158"/>
      <c r="AE718" s="158"/>
    </row>
    <row r="719" spans="1:31" ht="12" customHeight="1">
      <c r="A719" s="158"/>
      <c r="B719" s="158"/>
      <c r="C719" s="158"/>
      <c r="D719" s="158"/>
      <c r="E719" s="158"/>
      <c r="F719" s="158"/>
      <c r="G719" s="158"/>
      <c r="H719" s="158"/>
      <c r="I719" s="158"/>
      <c r="J719" s="158"/>
      <c r="K719" s="158"/>
      <c r="L719" s="158"/>
      <c r="M719" s="158"/>
      <c r="N719" s="158"/>
      <c r="O719" s="158"/>
      <c r="P719" s="158"/>
      <c r="Q719" s="158"/>
      <c r="R719" s="158"/>
      <c r="S719" s="158"/>
      <c r="T719" s="158"/>
      <c r="U719" s="158"/>
      <c r="V719" s="158"/>
      <c r="W719" s="158"/>
      <c r="X719" s="158"/>
      <c r="Y719" s="158"/>
      <c r="Z719" s="158"/>
      <c r="AA719" s="158"/>
      <c r="AB719" s="158"/>
      <c r="AC719" s="158"/>
      <c r="AD719" s="158"/>
      <c r="AE719" s="158"/>
    </row>
    <row r="720" spans="1:31" ht="12" customHeight="1">
      <c r="A720" s="158"/>
      <c r="B720" s="158"/>
      <c r="C720" s="158"/>
      <c r="D720" s="158"/>
      <c r="E720" s="158"/>
      <c r="F720" s="158"/>
      <c r="G720" s="158"/>
      <c r="H720" s="158"/>
      <c r="I720" s="158"/>
      <c r="J720" s="158"/>
      <c r="K720" s="158"/>
      <c r="L720" s="158"/>
      <c r="M720" s="158"/>
      <c r="N720" s="158"/>
      <c r="O720" s="158"/>
      <c r="P720" s="158"/>
      <c r="Q720" s="158"/>
      <c r="R720" s="158"/>
      <c r="S720" s="158"/>
      <c r="T720" s="158"/>
      <c r="U720" s="158"/>
      <c r="V720" s="158"/>
      <c r="W720" s="158"/>
      <c r="X720" s="158"/>
      <c r="Y720" s="158"/>
      <c r="Z720" s="158"/>
      <c r="AA720" s="158"/>
      <c r="AB720" s="158"/>
      <c r="AC720" s="158"/>
      <c r="AD720" s="158"/>
      <c r="AE720" s="158"/>
    </row>
    <row r="721" spans="1:31" ht="12" customHeight="1">
      <c r="A721" s="158"/>
      <c r="B721" s="158"/>
      <c r="C721" s="158"/>
      <c r="D721" s="158"/>
      <c r="E721" s="158"/>
      <c r="F721" s="158"/>
      <c r="G721" s="158"/>
      <c r="H721" s="158"/>
      <c r="I721" s="158"/>
      <c r="J721" s="158"/>
      <c r="K721" s="158"/>
      <c r="L721" s="158"/>
      <c r="M721" s="158"/>
      <c r="N721" s="158"/>
      <c r="O721" s="158"/>
      <c r="P721" s="158"/>
      <c r="Q721" s="158"/>
      <c r="R721" s="158"/>
      <c r="S721" s="158"/>
      <c r="T721" s="158"/>
      <c r="U721" s="158"/>
      <c r="V721" s="158"/>
      <c r="W721" s="158"/>
      <c r="X721" s="158"/>
      <c r="Y721" s="158"/>
      <c r="Z721" s="158"/>
      <c r="AA721" s="158"/>
      <c r="AB721" s="158"/>
      <c r="AC721" s="158"/>
      <c r="AD721" s="158"/>
      <c r="AE721" s="158"/>
    </row>
    <row r="722" spans="1:31" ht="12" customHeight="1">
      <c r="A722" s="158"/>
      <c r="B722" s="158"/>
      <c r="C722" s="158"/>
      <c r="D722" s="158"/>
      <c r="E722" s="158"/>
      <c r="F722" s="158"/>
      <c r="G722" s="158"/>
      <c r="H722" s="158"/>
      <c r="I722" s="158"/>
      <c r="J722" s="158"/>
      <c r="K722" s="158"/>
      <c r="L722" s="158"/>
      <c r="M722" s="158"/>
      <c r="N722" s="158"/>
      <c r="O722" s="158"/>
      <c r="P722" s="158"/>
      <c r="Q722" s="158"/>
      <c r="R722" s="158"/>
      <c r="S722" s="158"/>
      <c r="T722" s="158"/>
      <c r="U722" s="158"/>
      <c r="V722" s="158"/>
      <c r="W722" s="158"/>
      <c r="X722" s="158"/>
      <c r="Y722" s="158"/>
      <c r="Z722" s="158"/>
      <c r="AA722" s="158"/>
      <c r="AB722" s="158"/>
      <c r="AC722" s="158"/>
      <c r="AD722" s="158"/>
      <c r="AE722" s="158"/>
    </row>
    <row r="723" spans="1:31" ht="12" customHeight="1">
      <c r="A723" s="158"/>
      <c r="B723" s="158"/>
      <c r="C723" s="158"/>
      <c r="D723" s="158"/>
      <c r="E723" s="158"/>
      <c r="F723" s="158"/>
      <c r="G723" s="158"/>
      <c r="H723" s="158"/>
      <c r="I723" s="158"/>
      <c r="J723" s="158"/>
      <c r="K723" s="158"/>
      <c r="L723" s="158"/>
      <c r="M723" s="158"/>
      <c r="N723" s="158"/>
      <c r="O723" s="158"/>
      <c r="P723" s="158"/>
      <c r="Q723" s="158"/>
      <c r="R723" s="158"/>
      <c r="S723" s="158"/>
      <c r="T723" s="158"/>
      <c r="U723" s="158"/>
      <c r="V723" s="158"/>
      <c r="W723" s="158"/>
      <c r="X723" s="158"/>
      <c r="Y723" s="158"/>
      <c r="Z723" s="158"/>
      <c r="AA723" s="158"/>
      <c r="AB723" s="158"/>
      <c r="AC723" s="158"/>
      <c r="AD723" s="158"/>
      <c r="AE723" s="158"/>
    </row>
    <row r="724" spans="1:31" ht="12" customHeight="1">
      <c r="A724" s="158"/>
      <c r="B724" s="158"/>
      <c r="C724" s="158"/>
      <c r="D724" s="158"/>
      <c r="E724" s="158"/>
      <c r="F724" s="158"/>
      <c r="G724" s="158"/>
      <c r="H724" s="158"/>
      <c r="I724" s="158"/>
      <c r="J724" s="158"/>
      <c r="K724" s="158"/>
      <c r="L724" s="158"/>
      <c r="M724" s="158"/>
      <c r="N724" s="158"/>
      <c r="O724" s="158"/>
      <c r="P724" s="158"/>
      <c r="Q724" s="158"/>
      <c r="R724" s="158"/>
      <c r="S724" s="158"/>
      <c r="T724" s="158"/>
      <c r="U724" s="158"/>
      <c r="V724" s="158"/>
      <c r="W724" s="158"/>
      <c r="X724" s="158"/>
      <c r="Y724" s="158"/>
      <c r="Z724" s="158"/>
      <c r="AA724" s="158"/>
      <c r="AB724" s="158"/>
      <c r="AC724" s="158"/>
      <c r="AD724" s="158"/>
      <c r="AE724" s="158"/>
    </row>
    <row r="725" spans="1:31" ht="12" customHeight="1">
      <c r="A725" s="158"/>
      <c r="B725" s="158"/>
      <c r="C725" s="158"/>
      <c r="D725" s="158"/>
      <c r="E725" s="158"/>
      <c r="F725" s="158"/>
      <c r="G725" s="158"/>
      <c r="H725" s="158"/>
      <c r="I725" s="158"/>
      <c r="J725" s="158"/>
      <c r="K725" s="158"/>
      <c r="L725" s="158"/>
      <c r="M725" s="158"/>
      <c r="N725" s="158"/>
      <c r="O725" s="158"/>
      <c r="P725" s="158"/>
      <c r="Q725" s="158"/>
      <c r="R725" s="158"/>
      <c r="S725" s="158"/>
      <c r="T725" s="158"/>
      <c r="U725" s="158"/>
      <c r="V725" s="158"/>
      <c r="W725" s="158"/>
      <c r="X725" s="158"/>
      <c r="Y725" s="158"/>
      <c r="Z725" s="158"/>
      <c r="AA725" s="158"/>
      <c r="AB725" s="158"/>
      <c r="AC725" s="158"/>
      <c r="AD725" s="158"/>
      <c r="AE725" s="158"/>
    </row>
    <row r="726" spans="1:31" ht="12" customHeight="1">
      <c r="A726" s="158"/>
      <c r="B726" s="158"/>
      <c r="C726" s="158"/>
      <c r="D726" s="158"/>
      <c r="E726" s="158"/>
      <c r="F726" s="158"/>
      <c r="G726" s="158"/>
      <c r="H726" s="158"/>
      <c r="I726" s="158"/>
      <c r="J726" s="158"/>
      <c r="K726" s="158"/>
      <c r="L726" s="158"/>
      <c r="M726" s="158"/>
      <c r="N726" s="158"/>
      <c r="O726" s="158"/>
      <c r="P726" s="158"/>
      <c r="Q726" s="158"/>
      <c r="R726" s="158"/>
      <c r="S726" s="158"/>
      <c r="T726" s="158"/>
      <c r="U726" s="158"/>
      <c r="V726" s="158"/>
      <c r="W726" s="158"/>
      <c r="X726" s="158"/>
      <c r="Y726" s="158"/>
      <c r="Z726" s="158"/>
      <c r="AA726" s="158"/>
      <c r="AB726" s="158"/>
      <c r="AC726" s="158"/>
      <c r="AD726" s="158"/>
      <c r="AE726" s="158"/>
    </row>
    <row r="727" spans="1:31" ht="12" customHeight="1">
      <c r="A727" s="158"/>
      <c r="B727" s="158"/>
      <c r="C727" s="158"/>
      <c r="D727" s="158"/>
      <c r="E727" s="158"/>
      <c r="F727" s="158"/>
      <c r="G727" s="158"/>
      <c r="H727" s="158"/>
      <c r="I727" s="158"/>
      <c r="J727" s="158"/>
      <c r="K727" s="158"/>
      <c r="L727" s="158"/>
      <c r="M727" s="158"/>
      <c r="N727" s="158"/>
      <c r="O727" s="158"/>
      <c r="P727" s="158"/>
      <c r="Q727" s="158"/>
      <c r="R727" s="158"/>
      <c r="S727" s="158"/>
      <c r="T727" s="158"/>
      <c r="U727" s="158"/>
      <c r="V727" s="158"/>
      <c r="W727" s="158"/>
      <c r="X727" s="158"/>
      <c r="Y727" s="158"/>
      <c r="Z727" s="158"/>
      <c r="AA727" s="158"/>
      <c r="AB727" s="158"/>
      <c r="AC727" s="158"/>
      <c r="AD727" s="158"/>
      <c r="AE727" s="158"/>
    </row>
    <row r="728" spans="1:31" ht="12" customHeight="1">
      <c r="A728" s="158"/>
      <c r="B728" s="158"/>
      <c r="C728" s="158"/>
      <c r="D728" s="158"/>
      <c r="E728" s="158"/>
      <c r="F728" s="158"/>
      <c r="G728" s="158"/>
      <c r="H728" s="158"/>
      <c r="I728" s="158"/>
      <c r="J728" s="158"/>
      <c r="K728" s="158"/>
      <c r="L728" s="158"/>
      <c r="M728" s="158"/>
      <c r="N728" s="158"/>
      <c r="O728" s="158"/>
      <c r="P728" s="158"/>
      <c r="Q728" s="158"/>
      <c r="R728" s="158"/>
      <c r="S728" s="158"/>
      <c r="T728" s="158"/>
      <c r="U728" s="158"/>
      <c r="V728" s="158"/>
      <c r="W728" s="158"/>
      <c r="X728" s="158"/>
      <c r="Y728" s="158"/>
      <c r="Z728" s="158"/>
      <c r="AA728" s="158"/>
      <c r="AB728" s="158"/>
      <c r="AC728" s="158"/>
      <c r="AD728" s="158"/>
      <c r="AE728" s="158"/>
    </row>
    <row r="729" spans="1:31" ht="12" customHeight="1">
      <c r="A729" s="158"/>
      <c r="B729" s="158"/>
      <c r="C729" s="158"/>
      <c r="D729" s="158"/>
      <c r="E729" s="158"/>
      <c r="F729" s="158"/>
      <c r="G729" s="158"/>
      <c r="H729" s="158"/>
      <c r="I729" s="158"/>
      <c r="J729" s="158"/>
      <c r="K729" s="158"/>
      <c r="L729" s="158"/>
      <c r="M729" s="158"/>
      <c r="N729" s="158"/>
      <c r="O729" s="158"/>
      <c r="P729" s="158"/>
      <c r="Q729" s="158"/>
      <c r="R729" s="158"/>
      <c r="S729" s="158"/>
      <c r="T729" s="158"/>
      <c r="U729" s="158"/>
      <c r="V729" s="158"/>
      <c r="W729" s="158"/>
      <c r="X729" s="158"/>
      <c r="Y729" s="158"/>
      <c r="Z729" s="158"/>
      <c r="AA729" s="158"/>
      <c r="AB729" s="158"/>
      <c r="AC729" s="158"/>
      <c r="AD729" s="158"/>
      <c r="AE729" s="158"/>
    </row>
    <row r="730" spans="1:31" ht="12" customHeight="1">
      <c r="A730" s="158"/>
      <c r="B730" s="158"/>
      <c r="C730" s="158"/>
      <c r="D730" s="158"/>
      <c r="E730" s="158"/>
      <c r="F730" s="158"/>
      <c r="G730" s="158"/>
      <c r="H730" s="158"/>
      <c r="I730" s="158"/>
      <c r="J730" s="158"/>
      <c r="K730" s="158"/>
      <c r="L730" s="158"/>
      <c r="M730" s="158"/>
      <c r="N730" s="158"/>
      <c r="O730" s="158"/>
      <c r="P730" s="158"/>
      <c r="Q730" s="158"/>
      <c r="R730" s="158"/>
      <c r="S730" s="158"/>
      <c r="T730" s="158"/>
      <c r="U730" s="158"/>
      <c r="V730" s="158"/>
      <c r="W730" s="158"/>
      <c r="X730" s="158"/>
      <c r="Y730" s="158"/>
      <c r="Z730" s="158"/>
      <c r="AA730" s="158"/>
      <c r="AB730" s="158"/>
      <c r="AC730" s="158"/>
      <c r="AD730" s="158"/>
      <c r="AE730" s="158"/>
    </row>
    <row r="731" spans="1:31" ht="12" customHeight="1">
      <c r="A731" s="158"/>
      <c r="B731" s="158"/>
      <c r="C731" s="158"/>
      <c r="D731" s="158"/>
      <c r="E731" s="158"/>
      <c r="F731" s="158"/>
      <c r="G731" s="158"/>
      <c r="H731" s="158"/>
      <c r="I731" s="158"/>
      <c r="J731" s="158"/>
      <c r="K731" s="158"/>
      <c r="L731" s="158"/>
      <c r="M731" s="158"/>
      <c r="N731" s="158"/>
      <c r="O731" s="158"/>
      <c r="P731" s="158"/>
      <c r="Q731" s="158"/>
      <c r="R731" s="158"/>
      <c r="S731" s="158"/>
      <c r="T731" s="158"/>
      <c r="U731" s="158"/>
      <c r="V731" s="158"/>
      <c r="W731" s="158"/>
      <c r="X731" s="158"/>
      <c r="Y731" s="158"/>
      <c r="Z731" s="158"/>
      <c r="AA731" s="158"/>
      <c r="AB731" s="158"/>
      <c r="AC731" s="158"/>
      <c r="AD731" s="158"/>
      <c r="AE731" s="158"/>
    </row>
    <row r="732" spans="1:31" ht="12" customHeight="1">
      <c r="A732" s="158"/>
      <c r="B732" s="158"/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  <c r="Z732" s="158"/>
      <c r="AA732" s="158"/>
      <c r="AB732" s="158"/>
      <c r="AC732" s="158"/>
      <c r="AD732" s="158"/>
      <c r="AE732" s="158"/>
    </row>
    <row r="733" spans="1:31" ht="12" customHeight="1">
      <c r="A733" s="158"/>
      <c r="B733" s="158"/>
      <c r="C733" s="158"/>
      <c r="D733" s="158"/>
      <c r="E733" s="158"/>
      <c r="F733" s="158"/>
      <c r="G733" s="158"/>
      <c r="H733" s="158"/>
      <c r="I733" s="158"/>
      <c r="J733" s="158"/>
      <c r="K733" s="158"/>
      <c r="L733" s="158"/>
      <c r="M733" s="158"/>
      <c r="N733" s="158"/>
      <c r="O733" s="158"/>
      <c r="P733" s="158"/>
      <c r="Q733" s="158"/>
      <c r="R733" s="158"/>
      <c r="S733" s="158"/>
      <c r="T733" s="158"/>
      <c r="U733" s="158"/>
      <c r="V733" s="158"/>
      <c r="W733" s="158"/>
      <c r="X733" s="158"/>
      <c r="Y733" s="158"/>
      <c r="Z733" s="158"/>
      <c r="AA733" s="158"/>
      <c r="AB733" s="158"/>
      <c r="AC733" s="158"/>
      <c r="AD733" s="158"/>
      <c r="AE733" s="158"/>
    </row>
    <row r="734" spans="1:31" ht="12" customHeight="1">
      <c r="A734" s="158"/>
      <c r="B734" s="158"/>
      <c r="C734" s="158"/>
      <c r="D734" s="158"/>
      <c r="E734" s="158"/>
      <c r="F734" s="158"/>
      <c r="G734" s="158"/>
      <c r="H734" s="158"/>
      <c r="I734" s="158"/>
      <c r="J734" s="158"/>
      <c r="K734" s="158"/>
      <c r="L734" s="158"/>
      <c r="M734" s="158"/>
      <c r="N734" s="158"/>
      <c r="O734" s="158"/>
      <c r="P734" s="158"/>
      <c r="Q734" s="158"/>
      <c r="R734" s="158"/>
      <c r="S734" s="158"/>
      <c r="T734" s="158"/>
      <c r="U734" s="158"/>
      <c r="V734" s="158"/>
      <c r="W734" s="158"/>
      <c r="X734" s="158"/>
      <c r="Y734" s="158"/>
      <c r="Z734" s="158"/>
      <c r="AA734" s="158"/>
      <c r="AB734" s="158"/>
      <c r="AC734" s="158"/>
      <c r="AD734" s="158"/>
      <c r="AE734" s="158"/>
    </row>
    <row r="735" spans="1:31" ht="12" customHeight="1">
      <c r="A735" s="158"/>
      <c r="B735" s="158"/>
      <c r="C735" s="158"/>
      <c r="D735" s="158"/>
      <c r="E735" s="158"/>
      <c r="F735" s="158"/>
      <c r="G735" s="158"/>
      <c r="H735" s="158"/>
      <c r="I735" s="158"/>
      <c r="J735" s="158"/>
      <c r="K735" s="158"/>
      <c r="L735" s="158"/>
      <c r="M735" s="158"/>
      <c r="N735" s="158"/>
      <c r="O735" s="158"/>
      <c r="P735" s="158"/>
      <c r="Q735" s="158"/>
      <c r="R735" s="158"/>
      <c r="S735" s="158"/>
      <c r="T735" s="158"/>
      <c r="U735" s="158"/>
      <c r="V735" s="158"/>
      <c r="W735" s="158"/>
      <c r="X735" s="158"/>
      <c r="Y735" s="158"/>
      <c r="Z735" s="158"/>
      <c r="AA735" s="158"/>
      <c r="AB735" s="158"/>
      <c r="AC735" s="158"/>
      <c r="AD735" s="158"/>
      <c r="AE735" s="158"/>
    </row>
    <row r="736" spans="1:31" ht="12" customHeight="1">
      <c r="A736" s="158"/>
      <c r="B736" s="158"/>
      <c r="C736" s="158"/>
      <c r="D736" s="158"/>
      <c r="E736" s="158"/>
      <c r="F736" s="158"/>
      <c r="G736" s="158"/>
      <c r="H736" s="158"/>
      <c r="I736" s="158"/>
      <c r="J736" s="158"/>
      <c r="K736" s="158"/>
      <c r="L736" s="158"/>
      <c r="M736" s="158"/>
      <c r="N736" s="158"/>
      <c r="O736" s="158"/>
      <c r="P736" s="158"/>
      <c r="Q736" s="158"/>
      <c r="R736" s="158"/>
      <c r="S736" s="158"/>
      <c r="T736" s="158"/>
      <c r="U736" s="158"/>
      <c r="V736" s="158"/>
      <c r="W736" s="158"/>
      <c r="X736" s="158"/>
      <c r="Y736" s="158"/>
      <c r="Z736" s="158"/>
      <c r="AA736" s="158"/>
      <c r="AB736" s="158"/>
      <c r="AC736" s="158"/>
      <c r="AD736" s="158"/>
      <c r="AE736" s="158"/>
    </row>
    <row r="737" spans="1:31" ht="12" customHeight="1">
      <c r="A737" s="158"/>
      <c r="B737" s="158"/>
      <c r="C737" s="158"/>
      <c r="D737" s="158"/>
      <c r="E737" s="158"/>
      <c r="F737" s="158"/>
      <c r="G737" s="158"/>
      <c r="H737" s="158"/>
      <c r="I737" s="158"/>
      <c r="J737" s="158"/>
      <c r="K737" s="158"/>
      <c r="L737" s="158"/>
      <c r="M737" s="158"/>
      <c r="N737" s="158"/>
      <c r="O737" s="158"/>
      <c r="P737" s="158"/>
      <c r="Q737" s="158"/>
      <c r="R737" s="158"/>
      <c r="S737" s="158"/>
      <c r="T737" s="158"/>
      <c r="U737" s="158"/>
      <c r="V737" s="158"/>
      <c r="W737" s="158"/>
      <c r="X737" s="158"/>
      <c r="Y737" s="158"/>
      <c r="Z737" s="158"/>
      <c r="AA737" s="158"/>
      <c r="AB737" s="158"/>
      <c r="AC737" s="158"/>
      <c r="AD737" s="158"/>
      <c r="AE737" s="158"/>
    </row>
    <row r="738" spans="1:31" ht="12" customHeight="1">
      <c r="A738" s="158"/>
      <c r="B738" s="158"/>
      <c r="C738" s="158"/>
      <c r="D738" s="158"/>
      <c r="E738" s="158"/>
      <c r="F738" s="158"/>
      <c r="G738" s="158"/>
      <c r="H738" s="158"/>
      <c r="I738" s="158"/>
      <c r="J738" s="158"/>
      <c r="K738" s="158"/>
      <c r="L738" s="158"/>
      <c r="M738" s="158"/>
      <c r="N738" s="158"/>
      <c r="O738" s="158"/>
      <c r="P738" s="158"/>
      <c r="Q738" s="158"/>
      <c r="R738" s="158"/>
      <c r="S738" s="158"/>
      <c r="T738" s="158"/>
      <c r="U738" s="158"/>
      <c r="V738" s="158"/>
      <c r="W738" s="158"/>
      <c r="X738" s="158"/>
      <c r="Y738" s="158"/>
      <c r="Z738" s="158"/>
      <c r="AA738" s="158"/>
      <c r="AB738" s="158"/>
      <c r="AC738" s="158"/>
      <c r="AD738" s="158"/>
      <c r="AE738" s="158"/>
    </row>
    <row r="739" spans="1:31" ht="12" customHeight="1">
      <c r="A739" s="158"/>
      <c r="B739" s="158"/>
      <c r="C739" s="158"/>
      <c r="D739" s="158"/>
      <c r="E739" s="158"/>
      <c r="F739" s="158"/>
      <c r="G739" s="158"/>
      <c r="H739" s="158"/>
      <c r="I739" s="158"/>
      <c r="J739" s="158"/>
      <c r="K739" s="158"/>
      <c r="L739" s="158"/>
      <c r="M739" s="158"/>
      <c r="N739" s="158"/>
      <c r="O739" s="158"/>
      <c r="P739" s="158"/>
      <c r="Q739" s="158"/>
      <c r="R739" s="158"/>
      <c r="S739" s="158"/>
      <c r="T739" s="158"/>
      <c r="U739" s="158"/>
      <c r="V739" s="158"/>
      <c r="W739" s="158"/>
      <c r="X739" s="158"/>
      <c r="Y739" s="158"/>
      <c r="Z739" s="158"/>
      <c r="AA739" s="158"/>
      <c r="AB739" s="158"/>
      <c r="AC739" s="158"/>
      <c r="AD739" s="158"/>
      <c r="AE739" s="158"/>
    </row>
    <row r="740" spans="1:31" ht="12" customHeight="1">
      <c r="A740" s="158"/>
      <c r="B740" s="158"/>
      <c r="C740" s="158"/>
      <c r="D740" s="158"/>
      <c r="E740" s="158"/>
      <c r="F740" s="158"/>
      <c r="G740" s="158"/>
      <c r="H740" s="158"/>
      <c r="I740" s="158"/>
      <c r="J740" s="158"/>
      <c r="K740" s="158"/>
      <c r="L740" s="158"/>
      <c r="M740" s="158"/>
      <c r="N740" s="158"/>
      <c r="O740" s="158"/>
      <c r="P740" s="158"/>
      <c r="Q740" s="158"/>
      <c r="R740" s="158"/>
      <c r="S740" s="158"/>
      <c r="T740" s="158"/>
      <c r="U740" s="158"/>
      <c r="V740" s="158"/>
      <c r="W740" s="158"/>
      <c r="X740" s="158"/>
      <c r="Y740" s="158"/>
      <c r="Z740" s="158"/>
      <c r="AA740" s="158"/>
      <c r="AB740" s="158"/>
      <c r="AC740" s="158"/>
      <c r="AD740" s="158"/>
      <c r="AE740" s="158"/>
    </row>
    <row r="741" spans="1:31" ht="12" customHeight="1">
      <c r="A741" s="158"/>
      <c r="B741" s="158"/>
      <c r="C741" s="158"/>
      <c r="D741" s="158"/>
      <c r="E741" s="158"/>
      <c r="F741" s="158"/>
      <c r="G741" s="158"/>
      <c r="H741" s="158"/>
      <c r="I741" s="158"/>
      <c r="J741" s="158"/>
      <c r="K741" s="158"/>
      <c r="L741" s="158"/>
      <c r="M741" s="158"/>
      <c r="N741" s="158"/>
      <c r="O741" s="158"/>
      <c r="P741" s="158"/>
      <c r="Q741" s="158"/>
      <c r="R741" s="158"/>
      <c r="S741" s="158"/>
      <c r="T741" s="158"/>
      <c r="U741" s="158"/>
      <c r="V741" s="158"/>
      <c r="W741" s="158"/>
      <c r="X741" s="158"/>
      <c r="Y741" s="158"/>
      <c r="Z741" s="158"/>
      <c r="AA741" s="158"/>
      <c r="AB741" s="158"/>
      <c r="AC741" s="158"/>
      <c r="AD741" s="158"/>
      <c r="AE741" s="158"/>
    </row>
    <row r="742" spans="1:31" ht="12" customHeight="1">
      <c r="A742" s="158"/>
      <c r="B742" s="158"/>
      <c r="C742" s="158"/>
      <c r="D742" s="158"/>
      <c r="E742" s="158"/>
      <c r="F742" s="158"/>
      <c r="G742" s="158"/>
      <c r="H742" s="158"/>
      <c r="I742" s="158"/>
      <c r="J742" s="158"/>
      <c r="K742" s="158"/>
      <c r="L742" s="158"/>
      <c r="M742" s="158"/>
      <c r="N742" s="158"/>
      <c r="O742" s="158"/>
      <c r="P742" s="158"/>
      <c r="Q742" s="158"/>
      <c r="R742" s="158"/>
      <c r="S742" s="158"/>
      <c r="T742" s="158"/>
      <c r="U742" s="158"/>
      <c r="V742" s="158"/>
      <c r="W742" s="158"/>
      <c r="X742" s="158"/>
      <c r="Y742" s="158"/>
      <c r="Z742" s="158"/>
      <c r="AA742" s="158"/>
      <c r="AB742" s="158"/>
      <c r="AC742" s="158"/>
      <c r="AD742" s="158"/>
      <c r="AE742" s="158"/>
    </row>
    <row r="743" spans="1:31" ht="12" customHeight="1">
      <c r="A743" s="158"/>
      <c r="B743" s="158"/>
      <c r="C743" s="158"/>
      <c r="D743" s="158"/>
      <c r="E743" s="158"/>
      <c r="F743" s="158"/>
      <c r="G743" s="158"/>
      <c r="H743" s="158"/>
      <c r="I743" s="158"/>
      <c r="J743" s="158"/>
      <c r="K743" s="158"/>
      <c r="L743" s="158"/>
      <c r="M743" s="158"/>
      <c r="N743" s="158"/>
      <c r="O743" s="158"/>
      <c r="P743" s="158"/>
      <c r="Q743" s="158"/>
      <c r="R743" s="158"/>
      <c r="S743" s="158"/>
      <c r="T743" s="158"/>
      <c r="U743" s="158"/>
      <c r="V743" s="158"/>
      <c r="W743" s="158"/>
      <c r="X743" s="158"/>
      <c r="Y743" s="158"/>
      <c r="Z743" s="158"/>
      <c r="AA743" s="158"/>
      <c r="AB743" s="158"/>
      <c r="AC743" s="158"/>
      <c r="AD743" s="158"/>
      <c r="AE743" s="158"/>
    </row>
    <row r="744" spans="1:31" ht="12" customHeight="1">
      <c r="A744" s="158"/>
      <c r="B744" s="158"/>
      <c r="C744" s="158"/>
      <c r="D744" s="158"/>
      <c r="E744" s="158"/>
      <c r="F744" s="158"/>
      <c r="G744" s="158"/>
      <c r="H744" s="158"/>
      <c r="I744" s="158"/>
      <c r="J744" s="158"/>
      <c r="K744" s="158"/>
      <c r="L744" s="158"/>
      <c r="M744" s="158"/>
      <c r="N744" s="158"/>
      <c r="O744" s="158"/>
      <c r="P744" s="158"/>
      <c r="Q744" s="158"/>
      <c r="R744" s="158"/>
      <c r="S744" s="158"/>
      <c r="T744" s="158"/>
      <c r="U744" s="158"/>
      <c r="V744" s="158"/>
      <c r="W744" s="158"/>
      <c r="X744" s="158"/>
      <c r="Y744" s="158"/>
      <c r="Z744" s="158"/>
      <c r="AA744" s="158"/>
      <c r="AB744" s="158"/>
      <c r="AC744" s="158"/>
      <c r="AD744" s="158"/>
      <c r="AE744" s="158"/>
    </row>
    <row r="745" spans="1:31" ht="12" customHeight="1">
      <c r="A745" s="158"/>
      <c r="B745" s="158"/>
      <c r="C745" s="158"/>
      <c r="D745" s="158"/>
      <c r="E745" s="158"/>
      <c r="F745" s="158"/>
      <c r="G745" s="158"/>
      <c r="H745" s="158"/>
      <c r="I745" s="158"/>
      <c r="J745" s="158"/>
      <c r="K745" s="158"/>
      <c r="L745" s="158"/>
      <c r="M745" s="158"/>
      <c r="N745" s="158"/>
      <c r="O745" s="158"/>
      <c r="P745" s="158"/>
      <c r="Q745" s="158"/>
      <c r="R745" s="158"/>
      <c r="S745" s="158"/>
      <c r="T745" s="158"/>
      <c r="U745" s="158"/>
      <c r="V745" s="158"/>
      <c r="W745" s="158"/>
      <c r="X745" s="158"/>
      <c r="Y745" s="158"/>
      <c r="Z745" s="158"/>
      <c r="AA745" s="158"/>
      <c r="AB745" s="158"/>
      <c r="AC745" s="158"/>
      <c r="AD745" s="158"/>
      <c r="AE745" s="158"/>
    </row>
    <row r="746" spans="1:31" ht="12" customHeight="1">
      <c r="A746" s="158"/>
      <c r="B746" s="158"/>
      <c r="C746" s="158"/>
      <c r="D746" s="158"/>
      <c r="E746" s="158"/>
      <c r="F746" s="158"/>
      <c r="G746" s="158"/>
      <c r="H746" s="158"/>
      <c r="I746" s="158"/>
      <c r="J746" s="158"/>
      <c r="K746" s="158"/>
      <c r="L746" s="158"/>
      <c r="M746" s="158"/>
      <c r="N746" s="158"/>
      <c r="O746" s="158"/>
      <c r="P746" s="158"/>
      <c r="Q746" s="158"/>
      <c r="R746" s="158"/>
      <c r="S746" s="158"/>
      <c r="T746" s="158"/>
      <c r="U746" s="158"/>
      <c r="V746" s="158"/>
      <c r="W746" s="158"/>
      <c r="X746" s="158"/>
      <c r="Y746" s="158"/>
      <c r="Z746" s="158"/>
      <c r="AA746" s="158"/>
      <c r="AB746" s="158"/>
      <c r="AC746" s="158"/>
      <c r="AD746" s="158"/>
      <c r="AE746" s="158"/>
    </row>
    <row r="747" spans="1:31" ht="12" customHeight="1">
      <c r="A747" s="158"/>
      <c r="B747" s="158"/>
      <c r="C747" s="158"/>
      <c r="D747" s="158"/>
      <c r="E747" s="158"/>
      <c r="F747" s="158"/>
      <c r="G747" s="158"/>
      <c r="H747" s="158"/>
      <c r="I747" s="158"/>
      <c r="J747" s="158"/>
      <c r="K747" s="158"/>
      <c r="L747" s="158"/>
      <c r="M747" s="158"/>
      <c r="N747" s="158"/>
      <c r="O747" s="158"/>
      <c r="P747" s="158"/>
      <c r="Q747" s="158"/>
      <c r="R747" s="158"/>
      <c r="S747" s="158"/>
      <c r="T747" s="158"/>
      <c r="U747" s="158"/>
      <c r="V747" s="158"/>
      <c r="W747" s="158"/>
      <c r="X747" s="158"/>
      <c r="Y747" s="158"/>
      <c r="Z747" s="158"/>
      <c r="AA747" s="158"/>
      <c r="AB747" s="158"/>
      <c r="AC747" s="158"/>
      <c r="AD747" s="158"/>
      <c r="AE747" s="158"/>
    </row>
    <row r="748" spans="1:31" ht="12" customHeight="1">
      <c r="A748" s="158"/>
      <c r="B748" s="158"/>
      <c r="C748" s="158"/>
      <c r="D748" s="158"/>
      <c r="E748" s="158"/>
      <c r="F748" s="158"/>
      <c r="G748" s="158"/>
      <c r="H748" s="158"/>
      <c r="I748" s="158"/>
      <c r="J748" s="158"/>
      <c r="K748" s="158"/>
      <c r="L748" s="158"/>
      <c r="M748" s="158"/>
      <c r="N748" s="158"/>
      <c r="O748" s="158"/>
      <c r="P748" s="158"/>
      <c r="Q748" s="158"/>
      <c r="R748" s="158"/>
      <c r="S748" s="158"/>
      <c r="T748" s="158"/>
      <c r="U748" s="158"/>
      <c r="V748" s="158"/>
      <c r="W748" s="158"/>
      <c r="X748" s="158"/>
      <c r="Y748" s="158"/>
      <c r="Z748" s="158"/>
      <c r="AA748" s="158"/>
      <c r="AB748" s="158"/>
      <c r="AC748" s="158"/>
      <c r="AD748" s="158"/>
      <c r="AE748" s="158"/>
    </row>
    <row r="749" spans="1:31" ht="12" customHeight="1">
      <c r="A749" s="158"/>
      <c r="B749" s="158"/>
      <c r="C749" s="158"/>
      <c r="D749" s="158"/>
      <c r="E749" s="158"/>
      <c r="F749" s="158"/>
      <c r="G749" s="158"/>
      <c r="H749" s="158"/>
      <c r="I749" s="158"/>
      <c r="J749" s="158"/>
      <c r="K749" s="158"/>
      <c r="L749" s="158"/>
      <c r="M749" s="158"/>
      <c r="N749" s="158"/>
      <c r="O749" s="158"/>
      <c r="P749" s="158"/>
      <c r="Q749" s="158"/>
      <c r="R749" s="158"/>
      <c r="S749" s="158"/>
      <c r="T749" s="158"/>
      <c r="U749" s="158"/>
      <c r="V749" s="158"/>
      <c r="W749" s="158"/>
      <c r="X749" s="158"/>
      <c r="Y749" s="158"/>
      <c r="Z749" s="158"/>
      <c r="AA749" s="158"/>
      <c r="AB749" s="158"/>
      <c r="AC749" s="158"/>
      <c r="AD749" s="158"/>
      <c r="AE749" s="158"/>
    </row>
    <row r="750" spans="1:31" ht="12" customHeight="1">
      <c r="A750" s="158"/>
      <c r="B750" s="158"/>
      <c r="C750" s="158"/>
      <c r="D750" s="158"/>
      <c r="E750" s="158"/>
      <c r="F750" s="158"/>
      <c r="G750" s="158"/>
      <c r="H750" s="158"/>
      <c r="I750" s="158"/>
      <c r="J750" s="158"/>
      <c r="K750" s="158"/>
      <c r="L750" s="158"/>
      <c r="M750" s="158"/>
      <c r="N750" s="158"/>
      <c r="O750" s="158"/>
      <c r="P750" s="158"/>
      <c r="Q750" s="158"/>
      <c r="R750" s="158"/>
      <c r="S750" s="158"/>
      <c r="T750" s="158"/>
      <c r="U750" s="158"/>
      <c r="V750" s="158"/>
      <c r="W750" s="158"/>
      <c r="X750" s="158"/>
      <c r="Y750" s="158"/>
      <c r="Z750" s="158"/>
      <c r="AA750" s="158"/>
      <c r="AB750" s="158"/>
      <c r="AC750" s="158"/>
      <c r="AD750" s="158"/>
      <c r="AE750" s="158"/>
    </row>
    <row r="751" spans="1:31" ht="12" customHeight="1">
      <c r="A751" s="158"/>
      <c r="B751" s="158"/>
      <c r="C751" s="158"/>
      <c r="D751" s="158"/>
      <c r="E751" s="158"/>
      <c r="F751" s="158"/>
      <c r="G751" s="158"/>
      <c r="H751" s="158"/>
      <c r="I751" s="158"/>
      <c r="J751" s="158"/>
      <c r="K751" s="158"/>
      <c r="L751" s="158"/>
      <c r="M751" s="158"/>
      <c r="N751" s="158"/>
      <c r="O751" s="158"/>
      <c r="P751" s="158"/>
      <c r="Q751" s="158"/>
      <c r="R751" s="158"/>
      <c r="S751" s="158"/>
      <c r="T751" s="158"/>
      <c r="U751" s="158"/>
      <c r="V751" s="158"/>
      <c r="W751" s="158"/>
      <c r="X751" s="158"/>
      <c r="Y751" s="158"/>
      <c r="Z751" s="158"/>
      <c r="AA751" s="158"/>
      <c r="AB751" s="158"/>
      <c r="AC751" s="158"/>
      <c r="AD751" s="158"/>
      <c r="AE751" s="158"/>
    </row>
    <row r="752" spans="1:31" ht="12" customHeight="1">
      <c r="A752" s="158"/>
      <c r="B752" s="158"/>
      <c r="C752" s="158"/>
      <c r="D752" s="158"/>
      <c r="E752" s="158"/>
      <c r="F752" s="158"/>
      <c r="G752" s="158"/>
      <c r="H752" s="158"/>
      <c r="I752" s="158"/>
      <c r="J752" s="158"/>
      <c r="K752" s="158"/>
      <c r="L752" s="158"/>
      <c r="M752" s="158"/>
      <c r="N752" s="158"/>
      <c r="O752" s="158"/>
      <c r="P752" s="158"/>
      <c r="Q752" s="158"/>
      <c r="R752" s="158"/>
      <c r="S752" s="158"/>
      <c r="T752" s="158"/>
      <c r="U752" s="158"/>
      <c r="V752" s="158"/>
      <c r="W752" s="158"/>
      <c r="X752" s="158"/>
      <c r="Y752" s="158"/>
      <c r="Z752" s="158"/>
      <c r="AA752" s="158"/>
      <c r="AB752" s="158"/>
      <c r="AC752" s="158"/>
      <c r="AD752" s="158"/>
      <c r="AE752" s="158"/>
    </row>
    <row r="753" spans="1:31" ht="12" customHeight="1">
      <c r="A753" s="158"/>
      <c r="B753" s="158"/>
      <c r="C753" s="158"/>
      <c r="D753" s="158"/>
      <c r="E753" s="158"/>
      <c r="F753" s="158"/>
      <c r="G753" s="158"/>
      <c r="H753" s="158"/>
      <c r="I753" s="158"/>
      <c r="J753" s="158"/>
      <c r="K753" s="158"/>
      <c r="L753" s="158"/>
      <c r="M753" s="158"/>
      <c r="N753" s="158"/>
      <c r="O753" s="158"/>
      <c r="P753" s="158"/>
      <c r="Q753" s="158"/>
      <c r="R753" s="158"/>
      <c r="S753" s="158"/>
      <c r="T753" s="158"/>
      <c r="U753" s="158"/>
      <c r="V753" s="158"/>
      <c r="W753" s="158"/>
      <c r="X753" s="158"/>
      <c r="Y753" s="158"/>
      <c r="Z753" s="158"/>
      <c r="AA753" s="158"/>
      <c r="AB753" s="158"/>
      <c r="AC753" s="158"/>
      <c r="AD753" s="158"/>
      <c r="AE753" s="158"/>
    </row>
    <row r="754" spans="1:31" ht="12" customHeight="1">
      <c r="A754" s="158"/>
      <c r="B754" s="158"/>
      <c r="C754" s="158"/>
      <c r="D754" s="158"/>
      <c r="E754" s="158"/>
      <c r="F754" s="158"/>
      <c r="G754" s="158"/>
      <c r="H754" s="158"/>
      <c r="I754" s="158"/>
      <c r="J754" s="158"/>
      <c r="K754" s="158"/>
      <c r="L754" s="158"/>
      <c r="M754" s="158"/>
      <c r="N754" s="158"/>
      <c r="O754" s="158"/>
      <c r="P754" s="158"/>
      <c r="Q754" s="158"/>
      <c r="R754" s="158"/>
      <c r="S754" s="158"/>
      <c r="T754" s="158"/>
      <c r="U754" s="158"/>
      <c r="V754" s="158"/>
      <c r="W754" s="158"/>
      <c r="X754" s="158"/>
      <c r="Y754" s="158"/>
      <c r="Z754" s="158"/>
      <c r="AA754" s="158"/>
      <c r="AB754" s="158"/>
      <c r="AC754" s="158"/>
      <c r="AD754" s="158"/>
      <c r="AE754" s="158"/>
    </row>
    <row r="755" spans="1:31" ht="12" customHeight="1">
      <c r="A755" s="158"/>
      <c r="B755" s="158"/>
      <c r="C755" s="158"/>
      <c r="D755" s="158"/>
      <c r="E755" s="158"/>
      <c r="F755" s="158"/>
      <c r="G755" s="158"/>
      <c r="H755" s="158"/>
      <c r="I755" s="158"/>
      <c r="J755" s="158"/>
      <c r="K755" s="158"/>
      <c r="L755" s="158"/>
      <c r="M755" s="158"/>
      <c r="N755" s="158"/>
      <c r="O755" s="158"/>
      <c r="P755" s="158"/>
      <c r="Q755" s="158"/>
      <c r="R755" s="158"/>
      <c r="S755" s="158"/>
      <c r="T755" s="158"/>
      <c r="U755" s="158"/>
      <c r="V755" s="158"/>
      <c r="W755" s="158"/>
      <c r="X755" s="158"/>
      <c r="Y755" s="158"/>
      <c r="Z755" s="158"/>
      <c r="AA755" s="158"/>
      <c r="AB755" s="158"/>
      <c r="AC755" s="158"/>
      <c r="AD755" s="158"/>
      <c r="AE755" s="158"/>
    </row>
    <row r="756" spans="1:31" ht="12" customHeight="1">
      <c r="A756" s="158"/>
      <c r="B756" s="158"/>
      <c r="C756" s="158"/>
      <c r="D756" s="158"/>
      <c r="E756" s="158"/>
      <c r="F756" s="158"/>
      <c r="G756" s="158"/>
      <c r="H756" s="158"/>
      <c r="I756" s="158"/>
      <c r="J756" s="158"/>
      <c r="K756" s="158"/>
      <c r="L756" s="158"/>
      <c r="M756" s="158"/>
      <c r="N756" s="158"/>
      <c r="O756" s="158"/>
      <c r="P756" s="158"/>
      <c r="Q756" s="158"/>
      <c r="R756" s="158"/>
      <c r="S756" s="158"/>
      <c r="T756" s="158"/>
      <c r="U756" s="158"/>
      <c r="V756" s="158"/>
      <c r="W756" s="158"/>
      <c r="X756" s="158"/>
      <c r="Y756" s="158"/>
      <c r="Z756" s="158"/>
      <c r="AA756" s="158"/>
      <c r="AB756" s="158"/>
      <c r="AC756" s="158"/>
      <c r="AD756" s="158"/>
      <c r="AE756" s="158"/>
    </row>
    <row r="757" spans="1:31" ht="12" customHeight="1">
      <c r="A757" s="158"/>
      <c r="B757" s="158"/>
      <c r="C757" s="158"/>
      <c r="D757" s="158"/>
      <c r="E757" s="158"/>
      <c r="F757" s="158"/>
      <c r="G757" s="158"/>
      <c r="H757" s="158"/>
      <c r="I757" s="158"/>
      <c r="J757" s="158"/>
      <c r="K757" s="158"/>
      <c r="L757" s="158"/>
      <c r="M757" s="158"/>
      <c r="N757" s="158"/>
      <c r="O757" s="158"/>
      <c r="P757" s="158"/>
      <c r="Q757" s="158"/>
      <c r="R757" s="158"/>
      <c r="S757" s="158"/>
      <c r="T757" s="158"/>
      <c r="U757" s="158"/>
      <c r="V757" s="158"/>
      <c r="W757" s="158"/>
      <c r="X757" s="158"/>
      <c r="Y757" s="158"/>
      <c r="Z757" s="158"/>
      <c r="AA757" s="158"/>
      <c r="AB757" s="158"/>
      <c r="AC757" s="158"/>
      <c r="AD757" s="158"/>
      <c r="AE757" s="158"/>
    </row>
    <row r="758" spans="1:31" ht="12" customHeight="1">
      <c r="A758" s="158"/>
      <c r="B758" s="158"/>
      <c r="C758" s="158"/>
      <c r="D758" s="158"/>
      <c r="E758" s="158"/>
      <c r="F758" s="158"/>
      <c r="G758" s="158"/>
      <c r="H758" s="158"/>
      <c r="I758" s="158"/>
      <c r="J758" s="158"/>
      <c r="K758" s="158"/>
      <c r="L758" s="158"/>
      <c r="M758" s="158"/>
      <c r="N758" s="158"/>
      <c r="O758" s="158"/>
      <c r="P758" s="158"/>
      <c r="Q758" s="158"/>
      <c r="R758" s="158"/>
      <c r="S758" s="158"/>
      <c r="T758" s="158"/>
      <c r="U758" s="158"/>
      <c r="V758" s="158"/>
      <c r="W758" s="158"/>
      <c r="X758" s="158"/>
      <c r="Y758" s="158"/>
      <c r="Z758" s="158"/>
      <c r="AA758" s="158"/>
      <c r="AB758" s="158"/>
      <c r="AC758" s="158"/>
      <c r="AD758" s="158"/>
      <c r="AE758" s="158"/>
    </row>
    <row r="759" spans="1:31" ht="12" customHeight="1">
      <c r="A759" s="158"/>
      <c r="B759" s="158"/>
      <c r="C759" s="158"/>
      <c r="D759" s="158"/>
      <c r="E759" s="158"/>
      <c r="F759" s="158"/>
      <c r="G759" s="158"/>
      <c r="H759" s="158"/>
      <c r="I759" s="158"/>
      <c r="J759" s="158"/>
      <c r="K759" s="158"/>
      <c r="L759" s="158"/>
      <c r="M759" s="158"/>
      <c r="N759" s="158"/>
      <c r="O759" s="158"/>
      <c r="P759" s="158"/>
      <c r="Q759" s="158"/>
      <c r="R759" s="158"/>
      <c r="S759" s="158"/>
      <c r="T759" s="158"/>
      <c r="U759" s="158"/>
      <c r="V759" s="158"/>
      <c r="W759" s="158"/>
      <c r="X759" s="158"/>
      <c r="Y759" s="158"/>
      <c r="Z759" s="158"/>
      <c r="AA759" s="158"/>
      <c r="AB759" s="158"/>
      <c r="AC759" s="158"/>
      <c r="AD759" s="158"/>
      <c r="AE759" s="158"/>
    </row>
    <row r="760" spans="1:31" ht="12" customHeight="1">
      <c r="A760" s="158"/>
      <c r="B760" s="158"/>
      <c r="C760" s="158"/>
      <c r="D760" s="158"/>
      <c r="E760" s="158"/>
      <c r="F760" s="158"/>
      <c r="G760" s="158"/>
      <c r="H760" s="158"/>
      <c r="I760" s="158"/>
      <c r="J760" s="158"/>
      <c r="K760" s="158"/>
      <c r="L760" s="158"/>
      <c r="M760" s="158"/>
      <c r="N760" s="158"/>
      <c r="O760" s="158"/>
      <c r="P760" s="158"/>
      <c r="Q760" s="158"/>
      <c r="R760" s="158"/>
      <c r="S760" s="158"/>
      <c r="T760" s="158"/>
      <c r="U760" s="158"/>
      <c r="V760" s="158"/>
      <c r="W760" s="158"/>
      <c r="X760" s="158"/>
      <c r="Y760" s="158"/>
      <c r="Z760" s="158"/>
      <c r="AA760" s="158"/>
      <c r="AB760" s="158"/>
      <c r="AC760" s="158"/>
      <c r="AD760" s="158"/>
      <c r="AE760" s="158"/>
    </row>
    <row r="761" spans="1:31" ht="12" customHeight="1">
      <c r="A761" s="158"/>
      <c r="B761" s="158"/>
      <c r="C761" s="158"/>
      <c r="D761" s="158"/>
      <c r="E761" s="158"/>
      <c r="F761" s="158"/>
      <c r="G761" s="158"/>
      <c r="H761" s="158"/>
      <c r="I761" s="158"/>
      <c r="J761" s="158"/>
      <c r="K761" s="158"/>
      <c r="L761" s="158"/>
      <c r="M761" s="158"/>
      <c r="N761" s="158"/>
      <c r="O761" s="158"/>
      <c r="P761" s="158"/>
      <c r="Q761" s="158"/>
      <c r="R761" s="158"/>
      <c r="S761" s="158"/>
      <c r="T761" s="158"/>
      <c r="U761" s="158"/>
      <c r="V761" s="158"/>
      <c r="W761" s="158"/>
      <c r="X761" s="158"/>
      <c r="Y761" s="158"/>
      <c r="Z761" s="158"/>
      <c r="AA761" s="158"/>
      <c r="AB761" s="158"/>
      <c r="AC761" s="158"/>
      <c r="AD761" s="158"/>
      <c r="AE761" s="158"/>
    </row>
    <row r="762" spans="1:31" ht="12" customHeight="1">
      <c r="A762" s="158"/>
      <c r="B762" s="158"/>
      <c r="C762" s="158"/>
      <c r="D762" s="158"/>
      <c r="E762" s="158"/>
      <c r="F762" s="158"/>
      <c r="G762" s="158"/>
      <c r="H762" s="158"/>
      <c r="I762" s="158"/>
      <c r="J762" s="158"/>
      <c r="K762" s="158"/>
      <c r="L762" s="158"/>
      <c r="M762" s="158"/>
      <c r="N762" s="158"/>
      <c r="O762" s="158"/>
      <c r="P762" s="158"/>
      <c r="Q762" s="158"/>
      <c r="R762" s="158"/>
      <c r="S762" s="158"/>
      <c r="T762" s="158"/>
      <c r="U762" s="158"/>
      <c r="V762" s="158"/>
      <c r="W762" s="158"/>
      <c r="X762" s="158"/>
      <c r="Y762" s="158"/>
      <c r="Z762" s="158"/>
      <c r="AA762" s="158"/>
      <c r="AB762" s="158"/>
      <c r="AC762" s="158"/>
      <c r="AD762" s="158"/>
      <c r="AE762" s="158"/>
    </row>
    <row r="763" spans="1:31" ht="12" customHeight="1">
      <c r="A763" s="158"/>
      <c r="B763" s="158"/>
      <c r="C763" s="158"/>
      <c r="D763" s="158"/>
      <c r="E763" s="158"/>
      <c r="F763" s="158"/>
      <c r="G763" s="158"/>
      <c r="H763" s="158"/>
      <c r="I763" s="158"/>
      <c r="J763" s="158"/>
      <c r="K763" s="158"/>
      <c r="L763" s="158"/>
      <c r="M763" s="158"/>
      <c r="N763" s="158"/>
      <c r="O763" s="158"/>
      <c r="P763" s="158"/>
      <c r="Q763" s="158"/>
      <c r="R763" s="158"/>
      <c r="S763" s="158"/>
      <c r="T763" s="158"/>
      <c r="U763" s="158"/>
      <c r="V763" s="158"/>
      <c r="W763" s="158"/>
      <c r="X763" s="158"/>
      <c r="Y763" s="158"/>
      <c r="Z763" s="158"/>
      <c r="AA763" s="158"/>
      <c r="AB763" s="158"/>
      <c r="AC763" s="158"/>
      <c r="AD763" s="158"/>
      <c r="AE763" s="158"/>
    </row>
    <row r="764" spans="1:31" ht="12" customHeight="1">
      <c r="A764" s="158"/>
      <c r="B764" s="158"/>
      <c r="C764" s="158"/>
      <c r="D764" s="158"/>
      <c r="E764" s="158"/>
      <c r="F764" s="158"/>
      <c r="G764" s="158"/>
      <c r="H764" s="158"/>
      <c r="I764" s="158"/>
      <c r="J764" s="158"/>
      <c r="K764" s="158"/>
      <c r="L764" s="158"/>
      <c r="M764" s="158"/>
      <c r="N764" s="158"/>
      <c r="O764" s="158"/>
      <c r="P764" s="158"/>
      <c r="Q764" s="158"/>
      <c r="R764" s="158"/>
      <c r="S764" s="158"/>
      <c r="T764" s="158"/>
      <c r="U764" s="158"/>
      <c r="V764" s="158"/>
      <c r="W764" s="158"/>
      <c r="X764" s="158"/>
      <c r="Y764" s="158"/>
      <c r="Z764" s="158"/>
      <c r="AA764" s="158"/>
      <c r="AB764" s="158"/>
      <c r="AC764" s="158"/>
      <c r="AD764" s="158"/>
      <c r="AE764" s="158"/>
    </row>
    <row r="765" spans="1:31" ht="12" customHeight="1">
      <c r="A765" s="158"/>
      <c r="B765" s="158"/>
      <c r="C765" s="158"/>
      <c r="D765" s="158"/>
      <c r="E765" s="158"/>
      <c r="F765" s="158"/>
      <c r="G765" s="158"/>
      <c r="H765" s="158"/>
      <c r="I765" s="158"/>
      <c r="J765" s="158"/>
      <c r="K765" s="158"/>
      <c r="L765" s="158"/>
      <c r="M765" s="158"/>
      <c r="N765" s="158"/>
      <c r="O765" s="158"/>
      <c r="P765" s="158"/>
      <c r="Q765" s="158"/>
      <c r="R765" s="158"/>
      <c r="S765" s="158"/>
      <c r="T765" s="158"/>
      <c r="U765" s="158"/>
      <c r="V765" s="158"/>
      <c r="W765" s="158"/>
      <c r="X765" s="158"/>
      <c r="Y765" s="158"/>
      <c r="Z765" s="158"/>
      <c r="AA765" s="158"/>
      <c r="AB765" s="158"/>
      <c r="AC765" s="158"/>
      <c r="AD765" s="158"/>
      <c r="AE765" s="158"/>
    </row>
    <row r="766" spans="1:31" ht="12" customHeight="1">
      <c r="A766" s="158"/>
      <c r="B766" s="158"/>
      <c r="C766" s="158"/>
      <c r="D766" s="158"/>
      <c r="E766" s="158"/>
      <c r="F766" s="158"/>
      <c r="G766" s="158"/>
      <c r="H766" s="158"/>
      <c r="I766" s="158"/>
      <c r="J766" s="158"/>
      <c r="K766" s="158"/>
      <c r="L766" s="158"/>
      <c r="M766" s="158"/>
      <c r="N766" s="158"/>
      <c r="O766" s="158"/>
      <c r="P766" s="158"/>
      <c r="Q766" s="158"/>
      <c r="R766" s="158"/>
      <c r="S766" s="158"/>
      <c r="T766" s="158"/>
      <c r="U766" s="158"/>
      <c r="V766" s="158"/>
      <c r="W766" s="158"/>
      <c r="X766" s="158"/>
      <c r="Y766" s="158"/>
      <c r="Z766" s="158"/>
      <c r="AA766" s="158"/>
      <c r="AB766" s="158"/>
      <c r="AC766" s="158"/>
      <c r="AD766" s="158"/>
      <c r="AE766" s="158"/>
    </row>
    <row r="767" spans="1:31" ht="12" customHeight="1">
      <c r="A767" s="158"/>
      <c r="B767" s="158"/>
      <c r="C767" s="158"/>
      <c r="D767" s="158"/>
      <c r="E767" s="158"/>
      <c r="F767" s="158"/>
      <c r="G767" s="158"/>
      <c r="H767" s="158"/>
      <c r="I767" s="158"/>
      <c r="J767" s="158"/>
      <c r="K767" s="158"/>
      <c r="L767" s="158"/>
      <c r="M767" s="158"/>
      <c r="N767" s="158"/>
      <c r="O767" s="158"/>
      <c r="P767" s="158"/>
      <c r="Q767" s="158"/>
      <c r="R767" s="158"/>
      <c r="S767" s="158"/>
      <c r="T767" s="158"/>
      <c r="U767" s="158"/>
      <c r="V767" s="158"/>
      <c r="W767" s="158"/>
      <c r="X767" s="158"/>
      <c r="Y767" s="158"/>
      <c r="Z767" s="158"/>
      <c r="AA767" s="158"/>
      <c r="AB767" s="158"/>
      <c r="AC767" s="158"/>
      <c r="AD767" s="158"/>
      <c r="AE767" s="158"/>
    </row>
    <row r="768" spans="1:31" ht="12" customHeight="1">
      <c r="A768" s="158"/>
      <c r="B768" s="158"/>
      <c r="C768" s="158"/>
      <c r="D768" s="158"/>
      <c r="E768" s="158"/>
      <c r="F768" s="158"/>
      <c r="G768" s="158"/>
      <c r="H768" s="158"/>
      <c r="I768" s="158"/>
      <c r="J768" s="158"/>
      <c r="K768" s="158"/>
      <c r="L768" s="158"/>
      <c r="M768" s="158"/>
      <c r="N768" s="158"/>
      <c r="O768" s="158"/>
      <c r="P768" s="158"/>
      <c r="Q768" s="158"/>
      <c r="R768" s="158"/>
      <c r="S768" s="158"/>
      <c r="T768" s="158"/>
      <c r="U768" s="158"/>
      <c r="V768" s="158"/>
      <c r="W768" s="158"/>
      <c r="X768" s="158"/>
      <c r="Y768" s="158"/>
      <c r="Z768" s="158"/>
      <c r="AA768" s="158"/>
      <c r="AB768" s="158"/>
      <c r="AC768" s="158"/>
      <c r="AD768" s="158"/>
      <c r="AE768" s="158"/>
    </row>
    <row r="769" spans="1:31" ht="12" customHeight="1">
      <c r="A769" s="158"/>
      <c r="B769" s="158"/>
      <c r="C769" s="158"/>
      <c r="D769" s="158"/>
      <c r="E769" s="158"/>
      <c r="F769" s="158"/>
      <c r="G769" s="158"/>
      <c r="H769" s="158"/>
      <c r="I769" s="158"/>
      <c r="J769" s="158"/>
      <c r="K769" s="158"/>
      <c r="L769" s="158"/>
      <c r="M769" s="158"/>
      <c r="N769" s="158"/>
      <c r="O769" s="158"/>
      <c r="P769" s="158"/>
      <c r="Q769" s="158"/>
      <c r="R769" s="158"/>
      <c r="S769" s="158"/>
      <c r="T769" s="158"/>
      <c r="U769" s="158"/>
      <c r="V769" s="158"/>
      <c r="W769" s="158"/>
      <c r="X769" s="158"/>
      <c r="Y769" s="158"/>
      <c r="Z769" s="158"/>
      <c r="AA769" s="158"/>
      <c r="AB769" s="158"/>
      <c r="AC769" s="158"/>
      <c r="AD769" s="158"/>
      <c r="AE769" s="158"/>
    </row>
    <row r="770" spans="1:31" ht="12" customHeight="1">
      <c r="A770" s="158"/>
      <c r="B770" s="158"/>
      <c r="C770" s="158"/>
      <c r="D770" s="158"/>
      <c r="E770" s="158"/>
      <c r="F770" s="158"/>
      <c r="G770" s="158"/>
      <c r="H770" s="158"/>
      <c r="I770" s="158"/>
      <c r="J770" s="158"/>
      <c r="K770" s="158"/>
      <c r="L770" s="158"/>
      <c r="M770" s="158"/>
      <c r="N770" s="158"/>
      <c r="O770" s="158"/>
      <c r="P770" s="158"/>
      <c r="Q770" s="158"/>
      <c r="R770" s="158"/>
      <c r="S770" s="158"/>
      <c r="T770" s="158"/>
      <c r="U770" s="158"/>
      <c r="V770" s="158"/>
      <c r="W770" s="158"/>
      <c r="X770" s="158"/>
      <c r="Y770" s="158"/>
      <c r="Z770" s="158"/>
      <c r="AA770" s="158"/>
      <c r="AB770" s="158"/>
      <c r="AC770" s="158"/>
      <c r="AD770" s="158"/>
      <c r="AE770" s="158"/>
    </row>
    <row r="771" spans="1:31" ht="12" customHeight="1">
      <c r="A771" s="158"/>
      <c r="B771" s="158"/>
      <c r="C771" s="158"/>
      <c r="D771" s="158"/>
      <c r="E771" s="158"/>
      <c r="F771" s="158"/>
      <c r="G771" s="158"/>
      <c r="H771" s="158"/>
      <c r="I771" s="158"/>
      <c r="J771" s="158"/>
      <c r="K771" s="158"/>
      <c r="L771" s="158"/>
      <c r="M771" s="158"/>
      <c r="N771" s="158"/>
      <c r="O771" s="158"/>
      <c r="P771" s="158"/>
      <c r="Q771" s="158"/>
      <c r="R771" s="158"/>
      <c r="S771" s="158"/>
      <c r="T771" s="158"/>
      <c r="U771" s="158"/>
      <c r="V771" s="158"/>
      <c r="W771" s="158"/>
      <c r="X771" s="158"/>
      <c r="Y771" s="158"/>
      <c r="Z771" s="158"/>
      <c r="AA771" s="158"/>
      <c r="AB771" s="158"/>
      <c r="AC771" s="158"/>
      <c r="AD771" s="158"/>
      <c r="AE771" s="158"/>
    </row>
    <row r="772" spans="1:31" ht="12" customHeight="1">
      <c r="A772" s="158"/>
      <c r="B772" s="158"/>
      <c r="C772" s="158"/>
      <c r="D772" s="158"/>
      <c r="E772" s="158"/>
      <c r="F772" s="158"/>
      <c r="G772" s="158"/>
      <c r="H772" s="158"/>
      <c r="I772" s="158"/>
      <c r="J772" s="158"/>
      <c r="K772" s="158"/>
      <c r="L772" s="158"/>
      <c r="M772" s="158"/>
      <c r="N772" s="158"/>
      <c r="O772" s="158"/>
      <c r="P772" s="158"/>
      <c r="Q772" s="158"/>
      <c r="R772" s="158"/>
      <c r="S772" s="158"/>
      <c r="T772" s="158"/>
      <c r="U772" s="158"/>
      <c r="V772" s="158"/>
      <c r="W772" s="158"/>
      <c r="X772" s="158"/>
      <c r="Y772" s="158"/>
      <c r="Z772" s="158"/>
      <c r="AA772" s="158"/>
      <c r="AB772" s="158"/>
      <c r="AC772" s="158"/>
      <c r="AD772" s="158"/>
      <c r="AE772" s="158"/>
    </row>
    <row r="773" spans="1:31" ht="12" customHeight="1">
      <c r="A773" s="158"/>
      <c r="B773" s="158"/>
      <c r="C773" s="158"/>
      <c r="D773" s="158"/>
      <c r="E773" s="158"/>
      <c r="F773" s="158"/>
      <c r="G773" s="158"/>
      <c r="H773" s="158"/>
      <c r="I773" s="158"/>
      <c r="J773" s="158"/>
      <c r="K773" s="158"/>
      <c r="L773" s="158"/>
      <c r="M773" s="158"/>
      <c r="N773" s="158"/>
      <c r="O773" s="158"/>
      <c r="P773" s="158"/>
      <c r="Q773" s="158"/>
      <c r="R773" s="158"/>
      <c r="S773" s="158"/>
      <c r="T773" s="158"/>
      <c r="U773" s="158"/>
      <c r="V773" s="158"/>
      <c r="W773" s="158"/>
      <c r="X773" s="158"/>
      <c r="Y773" s="158"/>
      <c r="Z773" s="158"/>
      <c r="AA773" s="158"/>
      <c r="AB773" s="158"/>
      <c r="AC773" s="158"/>
      <c r="AD773" s="158"/>
      <c r="AE773" s="158"/>
    </row>
    <row r="774" spans="1:31" ht="12" customHeight="1">
      <c r="A774" s="158"/>
      <c r="B774" s="158"/>
      <c r="C774" s="158"/>
      <c r="D774" s="158"/>
      <c r="E774" s="158"/>
      <c r="F774" s="158"/>
      <c r="G774" s="158"/>
      <c r="H774" s="158"/>
      <c r="I774" s="158"/>
      <c r="J774" s="158"/>
      <c r="K774" s="158"/>
      <c r="L774" s="158"/>
      <c r="M774" s="158"/>
      <c r="N774" s="158"/>
      <c r="O774" s="158"/>
      <c r="P774" s="158"/>
      <c r="Q774" s="158"/>
      <c r="R774" s="158"/>
      <c r="S774" s="158"/>
      <c r="T774" s="158"/>
      <c r="U774" s="158"/>
      <c r="V774" s="158"/>
      <c r="W774" s="158"/>
      <c r="X774" s="158"/>
      <c r="Y774" s="158"/>
      <c r="Z774" s="158"/>
      <c r="AA774" s="158"/>
      <c r="AB774" s="158"/>
      <c r="AC774" s="158"/>
      <c r="AD774" s="158"/>
      <c r="AE774" s="158"/>
    </row>
    <row r="775" spans="1:31" ht="12" customHeight="1">
      <c r="A775" s="158"/>
      <c r="B775" s="158"/>
      <c r="C775" s="158"/>
      <c r="D775" s="158"/>
      <c r="E775" s="158"/>
      <c r="F775" s="158"/>
      <c r="G775" s="158"/>
      <c r="H775" s="158"/>
      <c r="I775" s="158"/>
      <c r="J775" s="158"/>
      <c r="K775" s="158"/>
      <c r="L775" s="158"/>
      <c r="M775" s="158"/>
      <c r="N775" s="158"/>
      <c r="O775" s="158"/>
      <c r="P775" s="158"/>
      <c r="Q775" s="158"/>
      <c r="R775" s="158"/>
      <c r="S775" s="158"/>
      <c r="T775" s="158"/>
      <c r="U775" s="158"/>
      <c r="V775" s="158"/>
      <c r="W775" s="158"/>
      <c r="X775" s="158"/>
      <c r="Y775" s="158"/>
      <c r="Z775" s="158"/>
      <c r="AA775" s="158"/>
      <c r="AB775" s="158"/>
      <c r="AC775" s="158"/>
      <c r="AD775" s="158"/>
      <c r="AE775" s="158"/>
    </row>
    <row r="776" spans="1:31" ht="12" customHeight="1">
      <c r="A776" s="158"/>
      <c r="B776" s="158"/>
      <c r="C776" s="158"/>
      <c r="D776" s="158"/>
      <c r="E776" s="158"/>
      <c r="F776" s="158"/>
      <c r="G776" s="158"/>
      <c r="H776" s="158"/>
      <c r="I776" s="158"/>
      <c r="J776" s="158"/>
      <c r="K776" s="158"/>
      <c r="L776" s="158"/>
      <c r="M776" s="158"/>
      <c r="N776" s="158"/>
      <c r="O776" s="158"/>
      <c r="P776" s="158"/>
      <c r="Q776" s="158"/>
      <c r="R776" s="158"/>
      <c r="S776" s="158"/>
      <c r="T776" s="158"/>
      <c r="U776" s="158"/>
      <c r="V776" s="158"/>
      <c r="W776" s="158"/>
      <c r="X776" s="158"/>
      <c r="Y776" s="158"/>
      <c r="Z776" s="158"/>
      <c r="AA776" s="158"/>
      <c r="AB776" s="158"/>
      <c r="AC776" s="158"/>
      <c r="AD776" s="158"/>
      <c r="AE776" s="158"/>
    </row>
    <row r="777" spans="1:31" ht="12" customHeight="1">
      <c r="A777" s="158"/>
      <c r="B777" s="158"/>
      <c r="C777" s="158"/>
      <c r="D777" s="158"/>
      <c r="E777" s="158"/>
      <c r="F777" s="158"/>
      <c r="G777" s="158"/>
      <c r="H777" s="158"/>
      <c r="I777" s="158"/>
      <c r="J777" s="158"/>
      <c r="K777" s="158"/>
      <c r="L777" s="158"/>
      <c r="M777" s="158"/>
      <c r="N777" s="158"/>
      <c r="O777" s="158"/>
      <c r="P777" s="158"/>
      <c r="Q777" s="158"/>
      <c r="R777" s="158"/>
      <c r="S777" s="158"/>
      <c r="T777" s="158"/>
      <c r="U777" s="158"/>
      <c r="V777" s="158"/>
      <c r="W777" s="158"/>
      <c r="X777" s="158"/>
      <c r="Y777" s="158"/>
      <c r="Z777" s="158"/>
      <c r="AA777" s="158"/>
      <c r="AB777" s="158"/>
      <c r="AC777" s="158"/>
      <c r="AD777" s="158"/>
      <c r="AE777" s="158"/>
    </row>
    <row r="778" spans="1:31" ht="12" customHeight="1">
      <c r="A778" s="158"/>
      <c r="B778" s="158"/>
      <c r="C778" s="158"/>
      <c r="D778" s="158"/>
      <c r="E778" s="158"/>
      <c r="F778" s="158"/>
      <c r="G778" s="158"/>
      <c r="H778" s="158"/>
      <c r="I778" s="158"/>
      <c r="J778" s="158"/>
      <c r="K778" s="158"/>
      <c r="L778" s="158"/>
      <c r="M778" s="158"/>
      <c r="N778" s="158"/>
      <c r="O778" s="158"/>
      <c r="P778" s="158"/>
      <c r="Q778" s="158"/>
      <c r="R778" s="158"/>
      <c r="S778" s="158"/>
      <c r="T778" s="158"/>
      <c r="U778" s="158"/>
      <c r="V778" s="158"/>
      <c r="W778" s="158"/>
      <c r="X778" s="158"/>
      <c r="Y778" s="158"/>
      <c r="Z778" s="158"/>
      <c r="AA778" s="158"/>
      <c r="AB778" s="158"/>
      <c r="AC778" s="158"/>
      <c r="AD778" s="158"/>
      <c r="AE778" s="158"/>
    </row>
    <row r="779" spans="1:31" ht="12" customHeight="1">
      <c r="A779" s="158"/>
      <c r="B779" s="158"/>
      <c r="C779" s="158"/>
      <c r="D779" s="158"/>
      <c r="E779" s="158"/>
      <c r="F779" s="158"/>
      <c r="G779" s="158"/>
      <c r="H779" s="158"/>
      <c r="I779" s="158"/>
      <c r="J779" s="158"/>
      <c r="K779" s="158"/>
      <c r="L779" s="158"/>
      <c r="M779" s="158"/>
      <c r="N779" s="158"/>
      <c r="O779" s="158"/>
      <c r="P779" s="158"/>
      <c r="Q779" s="158"/>
      <c r="R779" s="158"/>
      <c r="S779" s="158"/>
      <c r="T779" s="158"/>
      <c r="U779" s="158"/>
      <c r="V779" s="158"/>
      <c r="W779" s="158"/>
      <c r="X779" s="158"/>
      <c r="Y779" s="158"/>
      <c r="Z779" s="158"/>
      <c r="AA779" s="158"/>
      <c r="AB779" s="158"/>
      <c r="AC779" s="158"/>
      <c r="AD779" s="158"/>
      <c r="AE779" s="158"/>
    </row>
    <row r="780" spans="1:31" ht="12" customHeight="1">
      <c r="A780" s="158"/>
      <c r="B780" s="158"/>
      <c r="C780" s="158"/>
      <c r="D780" s="158"/>
      <c r="E780" s="158"/>
      <c r="F780" s="158"/>
      <c r="G780" s="158"/>
      <c r="H780" s="158"/>
      <c r="I780" s="158"/>
      <c r="J780" s="158"/>
      <c r="K780" s="158"/>
      <c r="L780" s="158"/>
      <c r="M780" s="158"/>
      <c r="N780" s="158"/>
      <c r="O780" s="158"/>
      <c r="P780" s="158"/>
      <c r="Q780" s="158"/>
      <c r="R780" s="158"/>
      <c r="S780" s="158"/>
      <c r="T780" s="158"/>
      <c r="U780" s="158"/>
      <c r="V780" s="158"/>
      <c r="W780" s="158"/>
      <c r="X780" s="158"/>
      <c r="Y780" s="158"/>
      <c r="Z780" s="158"/>
      <c r="AA780" s="158"/>
      <c r="AB780" s="158"/>
      <c r="AC780" s="158"/>
      <c r="AD780" s="158"/>
      <c r="AE780" s="158"/>
    </row>
    <row r="781" spans="1:31" ht="12" customHeight="1">
      <c r="A781" s="158"/>
      <c r="B781" s="158"/>
      <c r="C781" s="158"/>
      <c r="D781" s="158"/>
      <c r="E781" s="158"/>
      <c r="F781" s="158"/>
      <c r="G781" s="158"/>
      <c r="H781" s="158"/>
      <c r="I781" s="158"/>
      <c r="J781" s="158"/>
      <c r="K781" s="158"/>
      <c r="L781" s="158"/>
      <c r="M781" s="158"/>
      <c r="N781" s="158"/>
      <c r="O781" s="158"/>
      <c r="P781" s="158"/>
      <c r="Q781" s="158"/>
      <c r="R781" s="158"/>
      <c r="S781" s="158"/>
      <c r="T781" s="158"/>
      <c r="U781" s="158"/>
      <c r="V781" s="158"/>
      <c r="W781" s="158"/>
      <c r="X781" s="158"/>
      <c r="Y781" s="158"/>
      <c r="Z781" s="158"/>
      <c r="AA781" s="158"/>
      <c r="AB781" s="158"/>
      <c r="AC781" s="158"/>
      <c r="AD781" s="158"/>
      <c r="AE781" s="158"/>
    </row>
    <row r="782" spans="1:31" ht="12" customHeight="1">
      <c r="A782" s="158"/>
      <c r="B782" s="158"/>
      <c r="C782" s="158"/>
      <c r="D782" s="158"/>
      <c r="E782" s="158"/>
      <c r="F782" s="158"/>
      <c r="G782" s="158"/>
      <c r="H782" s="158"/>
      <c r="I782" s="158"/>
      <c r="J782" s="158"/>
      <c r="K782" s="158"/>
      <c r="L782" s="158"/>
      <c r="M782" s="158"/>
      <c r="N782" s="158"/>
      <c r="O782" s="158"/>
      <c r="P782" s="158"/>
      <c r="Q782" s="158"/>
      <c r="R782" s="158"/>
      <c r="S782" s="158"/>
      <c r="T782" s="158"/>
      <c r="U782" s="158"/>
      <c r="V782" s="158"/>
      <c r="W782" s="158"/>
      <c r="X782" s="158"/>
      <c r="Y782" s="158"/>
      <c r="Z782" s="158"/>
      <c r="AA782" s="158"/>
      <c r="AB782" s="158"/>
      <c r="AC782" s="158"/>
      <c r="AD782" s="158"/>
      <c r="AE782" s="158"/>
    </row>
    <row r="783" spans="1:31" ht="12" customHeight="1">
      <c r="A783" s="158"/>
      <c r="B783" s="158"/>
      <c r="C783" s="158"/>
      <c r="D783" s="158"/>
      <c r="E783" s="158"/>
      <c r="F783" s="158"/>
      <c r="G783" s="158"/>
      <c r="H783" s="158"/>
      <c r="I783" s="158"/>
      <c r="J783" s="158"/>
      <c r="K783" s="158"/>
      <c r="L783" s="158"/>
      <c r="M783" s="158"/>
      <c r="N783" s="158"/>
      <c r="O783" s="158"/>
      <c r="P783" s="158"/>
      <c r="Q783" s="158"/>
      <c r="R783" s="158"/>
      <c r="S783" s="158"/>
      <c r="T783" s="158"/>
      <c r="U783" s="158"/>
      <c r="V783" s="158"/>
      <c r="W783" s="158"/>
      <c r="X783" s="158"/>
      <c r="Y783" s="158"/>
      <c r="Z783" s="158"/>
      <c r="AA783" s="158"/>
      <c r="AB783" s="158"/>
      <c r="AC783" s="158"/>
      <c r="AD783" s="158"/>
      <c r="AE783" s="158"/>
    </row>
    <row r="784" spans="1:31" ht="12" customHeight="1">
      <c r="A784" s="158"/>
      <c r="B784" s="158"/>
      <c r="C784" s="158"/>
      <c r="D784" s="158"/>
      <c r="E784" s="158"/>
      <c r="F784" s="158"/>
      <c r="G784" s="158"/>
      <c r="H784" s="158"/>
      <c r="I784" s="158"/>
      <c r="J784" s="158"/>
      <c r="K784" s="158"/>
      <c r="L784" s="158"/>
      <c r="M784" s="158"/>
      <c r="N784" s="158"/>
      <c r="O784" s="158"/>
      <c r="P784" s="158"/>
      <c r="Q784" s="158"/>
      <c r="R784" s="158"/>
      <c r="S784" s="158"/>
      <c r="T784" s="158"/>
      <c r="U784" s="158"/>
      <c r="V784" s="158"/>
      <c r="W784" s="158"/>
      <c r="X784" s="158"/>
      <c r="Y784" s="158"/>
      <c r="Z784" s="158"/>
      <c r="AA784" s="158"/>
      <c r="AB784" s="158"/>
      <c r="AC784" s="158"/>
      <c r="AD784" s="158"/>
      <c r="AE784" s="158"/>
    </row>
    <row r="785" spans="1:31" ht="12" customHeight="1">
      <c r="A785" s="158"/>
      <c r="B785" s="158"/>
      <c r="C785" s="158"/>
      <c r="D785" s="158"/>
      <c r="E785" s="158"/>
      <c r="F785" s="158"/>
      <c r="G785" s="158"/>
      <c r="H785" s="158"/>
      <c r="I785" s="158"/>
      <c r="J785" s="158"/>
      <c r="K785" s="158"/>
      <c r="L785" s="158"/>
      <c r="M785" s="158"/>
      <c r="N785" s="158"/>
      <c r="O785" s="158"/>
      <c r="P785" s="158"/>
      <c r="Q785" s="158"/>
      <c r="R785" s="158"/>
      <c r="S785" s="158"/>
      <c r="T785" s="158"/>
      <c r="U785" s="158"/>
      <c r="V785" s="158"/>
      <c r="W785" s="158"/>
      <c r="X785" s="158"/>
      <c r="Y785" s="158"/>
      <c r="Z785" s="158"/>
      <c r="AA785" s="158"/>
      <c r="AB785" s="158"/>
      <c r="AC785" s="158"/>
      <c r="AD785" s="158"/>
      <c r="AE785" s="158"/>
    </row>
    <row r="786" spans="1:31" ht="12" customHeight="1">
      <c r="A786" s="158"/>
      <c r="B786" s="158"/>
      <c r="C786" s="158"/>
      <c r="D786" s="158"/>
      <c r="E786" s="158"/>
      <c r="F786" s="158"/>
      <c r="G786" s="158"/>
      <c r="H786" s="158"/>
      <c r="I786" s="158"/>
      <c r="J786" s="158"/>
      <c r="K786" s="158"/>
      <c r="L786" s="158"/>
      <c r="M786" s="158"/>
      <c r="N786" s="158"/>
      <c r="O786" s="158"/>
      <c r="P786" s="158"/>
      <c r="Q786" s="158"/>
      <c r="R786" s="158"/>
      <c r="S786" s="158"/>
      <c r="T786" s="158"/>
      <c r="U786" s="158"/>
      <c r="V786" s="158"/>
      <c r="W786" s="158"/>
      <c r="X786" s="158"/>
      <c r="Y786" s="158"/>
      <c r="Z786" s="158"/>
      <c r="AA786" s="158"/>
      <c r="AB786" s="158"/>
      <c r="AC786" s="158"/>
      <c r="AD786" s="158"/>
      <c r="AE786" s="158"/>
    </row>
    <row r="787" spans="1:31" ht="12" customHeight="1">
      <c r="A787" s="158"/>
      <c r="B787" s="158"/>
      <c r="C787" s="158"/>
      <c r="D787" s="158"/>
      <c r="E787" s="158"/>
      <c r="F787" s="158"/>
      <c r="G787" s="158"/>
      <c r="H787" s="158"/>
      <c r="I787" s="158"/>
      <c r="J787" s="158"/>
      <c r="K787" s="158"/>
      <c r="L787" s="158"/>
      <c r="M787" s="158"/>
      <c r="N787" s="158"/>
      <c r="O787" s="158"/>
      <c r="P787" s="158"/>
      <c r="Q787" s="158"/>
      <c r="R787" s="158"/>
      <c r="S787" s="158"/>
      <c r="T787" s="158"/>
      <c r="U787" s="158"/>
      <c r="V787" s="158"/>
      <c r="W787" s="158"/>
      <c r="X787" s="158"/>
      <c r="Y787" s="158"/>
      <c r="Z787" s="158"/>
      <c r="AA787" s="158"/>
      <c r="AB787" s="158"/>
      <c r="AC787" s="158"/>
      <c r="AD787" s="158"/>
      <c r="AE787" s="158"/>
    </row>
    <row r="788" spans="1:31" ht="12" customHeight="1">
      <c r="A788" s="158"/>
      <c r="B788" s="158"/>
      <c r="C788" s="158"/>
      <c r="D788" s="158"/>
      <c r="E788" s="158"/>
      <c r="F788" s="158"/>
      <c r="G788" s="158"/>
      <c r="H788" s="158"/>
      <c r="I788" s="158"/>
      <c r="J788" s="158"/>
      <c r="K788" s="158"/>
      <c r="L788" s="158"/>
      <c r="M788" s="158"/>
      <c r="N788" s="158"/>
      <c r="O788" s="158"/>
      <c r="P788" s="158"/>
      <c r="Q788" s="158"/>
      <c r="R788" s="158"/>
      <c r="S788" s="158"/>
      <c r="T788" s="158"/>
      <c r="U788" s="158"/>
      <c r="V788" s="158"/>
      <c r="W788" s="158"/>
      <c r="X788" s="158"/>
      <c r="Y788" s="158"/>
      <c r="Z788" s="158"/>
      <c r="AA788" s="158"/>
      <c r="AB788" s="158"/>
      <c r="AC788" s="158"/>
      <c r="AD788" s="158"/>
      <c r="AE788" s="158"/>
    </row>
    <row r="789" spans="1:31" ht="12" customHeight="1">
      <c r="A789" s="158"/>
      <c r="B789" s="158"/>
      <c r="C789" s="158"/>
      <c r="D789" s="158"/>
      <c r="E789" s="158"/>
      <c r="F789" s="158"/>
      <c r="G789" s="158"/>
      <c r="H789" s="158"/>
      <c r="I789" s="158"/>
      <c r="J789" s="158"/>
      <c r="K789" s="158"/>
      <c r="L789" s="158"/>
      <c r="M789" s="158"/>
      <c r="N789" s="158"/>
      <c r="O789" s="158"/>
      <c r="P789" s="158"/>
      <c r="Q789" s="158"/>
      <c r="R789" s="158"/>
      <c r="S789" s="158"/>
      <c r="T789" s="158"/>
      <c r="U789" s="158"/>
      <c r="V789" s="158"/>
      <c r="W789" s="158"/>
      <c r="X789" s="158"/>
      <c r="Y789" s="158"/>
      <c r="Z789" s="158"/>
      <c r="AA789" s="158"/>
      <c r="AB789" s="158"/>
      <c r="AC789" s="158"/>
      <c r="AD789" s="158"/>
      <c r="AE789" s="158"/>
    </row>
    <row r="790" spans="1:31" ht="12" customHeight="1">
      <c r="A790" s="158"/>
      <c r="B790" s="158"/>
      <c r="C790" s="158"/>
      <c r="D790" s="158"/>
      <c r="E790" s="158"/>
      <c r="F790" s="158"/>
      <c r="G790" s="158"/>
      <c r="H790" s="158"/>
      <c r="I790" s="158"/>
      <c r="J790" s="158"/>
      <c r="K790" s="158"/>
      <c r="L790" s="158"/>
      <c r="M790" s="158"/>
      <c r="N790" s="158"/>
      <c r="O790" s="158"/>
      <c r="P790" s="158"/>
      <c r="Q790" s="158"/>
      <c r="R790" s="158"/>
      <c r="S790" s="158"/>
      <c r="T790" s="158"/>
      <c r="U790" s="158"/>
      <c r="V790" s="158"/>
      <c r="W790" s="158"/>
      <c r="X790" s="158"/>
      <c r="Y790" s="158"/>
      <c r="Z790" s="158"/>
      <c r="AA790" s="158"/>
      <c r="AB790" s="158"/>
      <c r="AC790" s="158"/>
      <c r="AD790" s="158"/>
      <c r="AE790" s="158"/>
    </row>
    <row r="791" spans="1:31" ht="12" customHeight="1">
      <c r="A791" s="158"/>
      <c r="B791" s="158"/>
      <c r="C791" s="158"/>
      <c r="D791" s="158"/>
      <c r="E791" s="158"/>
      <c r="F791" s="158"/>
      <c r="G791" s="158"/>
      <c r="H791" s="158"/>
      <c r="I791" s="158"/>
      <c r="J791" s="158"/>
      <c r="K791" s="158"/>
      <c r="L791" s="158"/>
      <c r="M791" s="158"/>
      <c r="N791" s="158"/>
      <c r="O791" s="158"/>
      <c r="P791" s="158"/>
      <c r="Q791" s="158"/>
      <c r="R791" s="158"/>
      <c r="S791" s="158"/>
      <c r="T791" s="158"/>
      <c r="U791" s="158"/>
      <c r="V791" s="158"/>
      <c r="W791" s="158"/>
      <c r="X791" s="158"/>
      <c r="Y791" s="158"/>
      <c r="Z791" s="158"/>
      <c r="AA791" s="158"/>
      <c r="AB791" s="158"/>
      <c r="AC791" s="158"/>
      <c r="AD791" s="158"/>
      <c r="AE791" s="158"/>
    </row>
    <row r="792" spans="1:31" ht="12" customHeight="1">
      <c r="A792" s="158"/>
      <c r="B792" s="158"/>
      <c r="C792" s="158"/>
      <c r="D792" s="158"/>
      <c r="E792" s="158"/>
      <c r="F792" s="158"/>
      <c r="G792" s="158"/>
      <c r="H792" s="158"/>
      <c r="I792" s="158"/>
      <c r="J792" s="158"/>
      <c r="K792" s="158"/>
      <c r="L792" s="158"/>
      <c r="M792" s="158"/>
      <c r="N792" s="158"/>
      <c r="O792" s="158"/>
      <c r="P792" s="158"/>
      <c r="Q792" s="158"/>
      <c r="R792" s="158"/>
      <c r="S792" s="158"/>
      <c r="T792" s="158"/>
      <c r="U792" s="158"/>
      <c r="V792" s="158"/>
      <c r="W792" s="158"/>
      <c r="X792" s="158"/>
      <c r="Y792" s="158"/>
      <c r="Z792" s="158"/>
      <c r="AA792" s="158"/>
      <c r="AB792" s="158"/>
      <c r="AC792" s="158"/>
      <c r="AD792" s="158"/>
      <c r="AE792" s="158"/>
    </row>
    <row r="793" spans="1:31" ht="12" customHeight="1">
      <c r="A793" s="158"/>
      <c r="B793" s="158"/>
      <c r="C793" s="158"/>
      <c r="D793" s="158"/>
      <c r="E793" s="158"/>
      <c r="F793" s="158"/>
      <c r="G793" s="158"/>
      <c r="H793" s="158"/>
      <c r="I793" s="158"/>
      <c r="J793" s="158"/>
      <c r="K793" s="158"/>
      <c r="L793" s="158"/>
      <c r="M793" s="158"/>
      <c r="N793" s="158"/>
      <c r="O793" s="158"/>
      <c r="P793" s="158"/>
      <c r="Q793" s="158"/>
      <c r="R793" s="158"/>
      <c r="S793" s="158"/>
      <c r="T793" s="158"/>
      <c r="U793" s="158"/>
      <c r="V793" s="158"/>
      <c r="W793" s="158"/>
      <c r="X793" s="158"/>
      <c r="Y793" s="158"/>
      <c r="Z793" s="158"/>
      <c r="AA793" s="158"/>
      <c r="AB793" s="158"/>
      <c r="AC793" s="158"/>
      <c r="AD793" s="158"/>
      <c r="AE793" s="158"/>
    </row>
    <row r="794" spans="1:31" ht="12" customHeight="1">
      <c r="A794" s="158"/>
      <c r="B794" s="158"/>
      <c r="C794" s="158"/>
      <c r="D794" s="158"/>
      <c r="E794" s="158"/>
      <c r="F794" s="158"/>
      <c r="G794" s="158"/>
      <c r="H794" s="158"/>
      <c r="I794" s="158"/>
      <c r="J794" s="158"/>
      <c r="K794" s="158"/>
      <c r="L794" s="158"/>
      <c r="M794" s="158"/>
      <c r="N794" s="158"/>
      <c r="O794" s="158"/>
      <c r="P794" s="158"/>
      <c r="Q794" s="158"/>
      <c r="R794" s="158"/>
      <c r="S794" s="158"/>
      <c r="T794" s="158"/>
      <c r="U794" s="158"/>
      <c r="V794" s="158"/>
      <c r="W794" s="158"/>
      <c r="X794" s="158"/>
      <c r="Y794" s="158"/>
      <c r="Z794" s="158"/>
      <c r="AA794" s="158"/>
      <c r="AB794" s="158"/>
      <c r="AC794" s="158"/>
      <c r="AD794" s="158"/>
      <c r="AE794" s="158"/>
    </row>
    <row r="795" spans="1:31" ht="12" customHeight="1">
      <c r="A795" s="158"/>
      <c r="B795" s="158"/>
      <c r="C795" s="158"/>
      <c r="D795" s="158"/>
      <c r="E795" s="158"/>
      <c r="F795" s="158"/>
      <c r="G795" s="158"/>
      <c r="H795" s="158"/>
      <c r="I795" s="158"/>
      <c r="J795" s="158"/>
      <c r="K795" s="158"/>
      <c r="L795" s="158"/>
      <c r="M795" s="158"/>
      <c r="N795" s="158"/>
      <c r="O795" s="158"/>
      <c r="P795" s="158"/>
      <c r="Q795" s="158"/>
      <c r="R795" s="158"/>
      <c r="S795" s="158"/>
      <c r="T795" s="158"/>
      <c r="U795" s="158"/>
      <c r="V795" s="158"/>
      <c r="W795" s="158"/>
      <c r="X795" s="158"/>
      <c r="Y795" s="158"/>
      <c r="Z795" s="158"/>
      <c r="AA795" s="158"/>
      <c r="AB795" s="158"/>
      <c r="AC795" s="158"/>
      <c r="AD795" s="158"/>
      <c r="AE795" s="158"/>
    </row>
    <row r="796" spans="1:31" ht="12" customHeight="1">
      <c r="A796" s="158"/>
      <c r="B796" s="158"/>
      <c r="C796" s="158"/>
      <c r="D796" s="158"/>
      <c r="E796" s="158"/>
      <c r="F796" s="158"/>
      <c r="G796" s="158"/>
      <c r="H796" s="158"/>
      <c r="I796" s="158"/>
      <c r="J796" s="158"/>
      <c r="K796" s="158"/>
      <c r="L796" s="158"/>
      <c r="M796" s="158"/>
      <c r="N796" s="158"/>
      <c r="O796" s="158"/>
      <c r="P796" s="158"/>
      <c r="Q796" s="158"/>
      <c r="R796" s="158"/>
      <c r="S796" s="158"/>
      <c r="T796" s="158"/>
      <c r="U796" s="158"/>
      <c r="V796" s="158"/>
      <c r="W796" s="158"/>
      <c r="X796" s="158"/>
      <c r="Y796" s="158"/>
      <c r="Z796" s="158"/>
      <c r="AA796" s="158"/>
      <c r="AB796" s="158"/>
      <c r="AC796" s="158"/>
      <c r="AD796" s="158"/>
      <c r="AE796" s="158"/>
    </row>
    <row r="797" spans="1:31" ht="12" customHeight="1">
      <c r="A797" s="158"/>
      <c r="B797" s="158"/>
      <c r="C797" s="158"/>
      <c r="D797" s="158"/>
      <c r="E797" s="158"/>
      <c r="F797" s="158"/>
      <c r="G797" s="158"/>
      <c r="H797" s="158"/>
      <c r="I797" s="158"/>
      <c r="J797" s="158"/>
      <c r="K797" s="158"/>
      <c r="L797" s="158"/>
      <c r="M797" s="158"/>
      <c r="N797" s="158"/>
      <c r="O797" s="158"/>
      <c r="P797" s="158"/>
      <c r="Q797" s="158"/>
      <c r="R797" s="158"/>
      <c r="S797" s="158"/>
      <c r="T797" s="158"/>
      <c r="U797" s="158"/>
      <c r="V797" s="158"/>
      <c r="W797" s="158"/>
      <c r="X797" s="158"/>
      <c r="Y797" s="158"/>
      <c r="Z797" s="158"/>
      <c r="AA797" s="158"/>
      <c r="AB797" s="158"/>
      <c r="AC797" s="158"/>
      <c r="AD797" s="158"/>
      <c r="AE797" s="158"/>
    </row>
    <row r="798" spans="1:31" ht="12" customHeight="1">
      <c r="A798" s="158"/>
      <c r="B798" s="158"/>
      <c r="C798" s="158"/>
      <c r="D798" s="158"/>
      <c r="E798" s="158"/>
      <c r="F798" s="158"/>
      <c r="G798" s="158"/>
      <c r="H798" s="158"/>
      <c r="I798" s="158"/>
      <c r="J798" s="158"/>
      <c r="K798" s="158"/>
      <c r="L798" s="158"/>
      <c r="M798" s="158"/>
      <c r="N798" s="158"/>
      <c r="O798" s="158"/>
      <c r="P798" s="158"/>
      <c r="Q798" s="158"/>
      <c r="R798" s="158"/>
      <c r="S798" s="158"/>
      <c r="T798" s="158"/>
      <c r="U798" s="158"/>
      <c r="V798" s="158"/>
      <c r="W798" s="158"/>
      <c r="X798" s="158"/>
      <c r="Y798" s="158"/>
      <c r="Z798" s="158"/>
      <c r="AA798" s="158"/>
      <c r="AB798" s="158"/>
      <c r="AC798" s="158"/>
      <c r="AD798" s="158"/>
      <c r="AE798" s="158"/>
    </row>
    <row r="799" spans="1:31" ht="12" customHeight="1">
      <c r="A799" s="158"/>
      <c r="B799" s="158"/>
      <c r="C799" s="158"/>
      <c r="D799" s="158"/>
      <c r="E799" s="158"/>
      <c r="F799" s="158"/>
      <c r="G799" s="158"/>
      <c r="H799" s="158"/>
      <c r="I799" s="158"/>
      <c r="J799" s="158"/>
      <c r="K799" s="158"/>
      <c r="L799" s="158"/>
      <c r="M799" s="158"/>
      <c r="N799" s="158"/>
      <c r="O799" s="158"/>
      <c r="P799" s="158"/>
      <c r="Q799" s="158"/>
      <c r="R799" s="158"/>
      <c r="S799" s="158"/>
      <c r="T799" s="158"/>
      <c r="U799" s="158"/>
      <c r="V799" s="158"/>
      <c r="W799" s="158"/>
      <c r="X799" s="158"/>
      <c r="Y799" s="158"/>
      <c r="Z799" s="158"/>
      <c r="AA799" s="158"/>
      <c r="AB799" s="158"/>
      <c r="AC799" s="158"/>
      <c r="AD799" s="158"/>
      <c r="AE799" s="158"/>
    </row>
    <row r="800" spans="1:31" ht="12" customHeight="1">
      <c r="A800" s="158"/>
      <c r="B800" s="158"/>
      <c r="C800" s="158"/>
      <c r="D800" s="158"/>
      <c r="E800" s="158"/>
      <c r="F800" s="158"/>
      <c r="G800" s="158"/>
      <c r="H800" s="158"/>
      <c r="I800" s="158"/>
      <c r="J800" s="158"/>
      <c r="K800" s="158"/>
      <c r="L800" s="158"/>
      <c r="M800" s="158"/>
      <c r="N800" s="158"/>
      <c r="O800" s="158"/>
      <c r="P800" s="158"/>
      <c r="Q800" s="158"/>
      <c r="R800" s="158"/>
      <c r="S800" s="158"/>
      <c r="T800" s="158"/>
      <c r="U800" s="158"/>
      <c r="V800" s="158"/>
      <c r="W800" s="158"/>
      <c r="X800" s="158"/>
      <c r="Y800" s="158"/>
      <c r="Z800" s="158"/>
      <c r="AA800" s="158"/>
      <c r="AB800" s="158"/>
      <c r="AC800" s="158"/>
      <c r="AD800" s="158"/>
      <c r="AE800" s="158"/>
    </row>
    <row r="801" spans="1:31" ht="12" customHeight="1">
      <c r="A801" s="158"/>
      <c r="B801" s="158"/>
      <c r="C801" s="158"/>
      <c r="D801" s="158"/>
      <c r="E801" s="158"/>
      <c r="F801" s="158"/>
      <c r="G801" s="158"/>
      <c r="H801" s="158"/>
      <c r="I801" s="158"/>
      <c r="J801" s="158"/>
      <c r="K801" s="158"/>
      <c r="L801" s="158"/>
      <c r="M801" s="158"/>
      <c r="N801" s="158"/>
      <c r="O801" s="158"/>
      <c r="P801" s="158"/>
      <c r="Q801" s="158"/>
      <c r="R801" s="158"/>
      <c r="S801" s="158"/>
      <c r="T801" s="158"/>
      <c r="U801" s="158"/>
      <c r="V801" s="158"/>
      <c r="W801" s="158"/>
      <c r="X801" s="158"/>
      <c r="Y801" s="158"/>
      <c r="Z801" s="158"/>
      <c r="AA801" s="158"/>
      <c r="AB801" s="158"/>
      <c r="AC801" s="158"/>
      <c r="AD801" s="158"/>
      <c r="AE801" s="158"/>
    </row>
    <row r="802" spans="1:31" ht="12" customHeight="1">
      <c r="A802" s="158"/>
      <c r="B802" s="158"/>
      <c r="C802" s="158"/>
      <c r="D802" s="158"/>
      <c r="E802" s="158"/>
      <c r="F802" s="158"/>
      <c r="G802" s="158"/>
      <c r="H802" s="158"/>
      <c r="I802" s="158"/>
      <c r="J802" s="158"/>
      <c r="K802" s="158"/>
      <c r="L802" s="158"/>
      <c r="M802" s="158"/>
      <c r="N802" s="158"/>
      <c r="O802" s="158"/>
      <c r="P802" s="158"/>
      <c r="Q802" s="158"/>
      <c r="R802" s="158"/>
      <c r="S802" s="158"/>
      <c r="T802" s="158"/>
      <c r="U802" s="158"/>
      <c r="V802" s="158"/>
      <c r="W802" s="158"/>
      <c r="X802" s="158"/>
      <c r="Y802" s="158"/>
      <c r="Z802" s="158"/>
      <c r="AA802" s="158"/>
      <c r="AB802" s="158"/>
      <c r="AC802" s="158"/>
      <c r="AD802" s="158"/>
      <c r="AE802" s="158"/>
    </row>
    <row r="803" spans="1:31" ht="12" customHeight="1">
      <c r="A803" s="158"/>
      <c r="B803" s="158"/>
      <c r="C803" s="158"/>
      <c r="D803" s="158"/>
      <c r="E803" s="158"/>
      <c r="F803" s="158"/>
      <c r="G803" s="158"/>
      <c r="H803" s="158"/>
      <c r="I803" s="158"/>
      <c r="J803" s="158"/>
      <c r="K803" s="158"/>
      <c r="L803" s="158"/>
      <c r="M803" s="158"/>
      <c r="N803" s="158"/>
      <c r="O803" s="158"/>
      <c r="P803" s="158"/>
      <c r="Q803" s="158"/>
      <c r="R803" s="158"/>
      <c r="S803" s="158"/>
      <c r="T803" s="158"/>
      <c r="U803" s="158"/>
      <c r="V803" s="158"/>
      <c r="W803" s="158"/>
      <c r="X803" s="158"/>
      <c r="Y803" s="158"/>
      <c r="Z803" s="158"/>
      <c r="AA803" s="158"/>
      <c r="AB803" s="158"/>
      <c r="AC803" s="158"/>
      <c r="AD803" s="158"/>
      <c r="AE803" s="158"/>
    </row>
    <row r="804" spans="1:31" ht="12" customHeight="1">
      <c r="A804" s="158"/>
      <c r="B804" s="158"/>
      <c r="C804" s="158"/>
      <c r="D804" s="158"/>
      <c r="E804" s="158"/>
      <c r="F804" s="158"/>
      <c r="G804" s="158"/>
      <c r="H804" s="158"/>
      <c r="I804" s="158"/>
      <c r="J804" s="158"/>
      <c r="K804" s="158"/>
      <c r="L804" s="158"/>
      <c r="M804" s="158"/>
      <c r="N804" s="158"/>
      <c r="O804" s="158"/>
      <c r="P804" s="158"/>
      <c r="Q804" s="158"/>
      <c r="R804" s="158"/>
      <c r="S804" s="158"/>
      <c r="T804" s="158"/>
      <c r="U804" s="158"/>
      <c r="V804" s="158"/>
      <c r="W804" s="158"/>
      <c r="X804" s="158"/>
      <c r="Y804" s="158"/>
      <c r="Z804" s="158"/>
      <c r="AA804" s="158"/>
      <c r="AB804" s="158"/>
      <c r="AC804" s="158"/>
      <c r="AD804" s="158"/>
      <c r="AE804" s="158"/>
    </row>
    <row r="805" spans="1:31" ht="12" customHeight="1">
      <c r="A805" s="158"/>
      <c r="B805" s="158"/>
      <c r="C805" s="158"/>
      <c r="D805" s="158"/>
      <c r="E805" s="158"/>
      <c r="F805" s="158"/>
      <c r="G805" s="158"/>
      <c r="H805" s="158"/>
      <c r="I805" s="158"/>
      <c r="J805" s="158"/>
      <c r="K805" s="158"/>
      <c r="L805" s="158"/>
      <c r="M805" s="158"/>
      <c r="N805" s="158"/>
      <c r="O805" s="158"/>
      <c r="P805" s="158"/>
      <c r="Q805" s="158"/>
      <c r="R805" s="158"/>
      <c r="S805" s="158"/>
      <c r="T805" s="158"/>
      <c r="U805" s="158"/>
      <c r="V805" s="158"/>
      <c r="W805" s="158"/>
      <c r="X805" s="158"/>
      <c r="Y805" s="158"/>
      <c r="Z805" s="158"/>
      <c r="AA805" s="158"/>
      <c r="AB805" s="158"/>
      <c r="AC805" s="158"/>
      <c r="AD805" s="158"/>
      <c r="AE805" s="158"/>
    </row>
    <row r="806" spans="1:31" ht="12" customHeight="1">
      <c r="A806" s="158"/>
      <c r="B806" s="158"/>
      <c r="C806" s="158"/>
      <c r="D806" s="158"/>
      <c r="E806" s="158"/>
      <c r="F806" s="158"/>
      <c r="G806" s="158"/>
      <c r="H806" s="158"/>
      <c r="I806" s="158"/>
      <c r="J806" s="158"/>
      <c r="K806" s="158"/>
      <c r="L806" s="158"/>
      <c r="M806" s="158"/>
      <c r="N806" s="158"/>
      <c r="O806" s="158"/>
      <c r="P806" s="158"/>
      <c r="Q806" s="158"/>
      <c r="R806" s="158"/>
      <c r="S806" s="158"/>
      <c r="T806" s="158"/>
      <c r="U806" s="158"/>
      <c r="V806" s="158"/>
      <c r="W806" s="158"/>
      <c r="X806" s="158"/>
      <c r="Y806" s="158"/>
      <c r="Z806" s="158"/>
      <c r="AA806" s="158"/>
      <c r="AB806" s="158"/>
      <c r="AC806" s="158"/>
      <c r="AD806" s="158"/>
      <c r="AE806" s="158"/>
    </row>
    <row r="807" spans="1:31" ht="12" customHeight="1">
      <c r="A807" s="158"/>
      <c r="B807" s="158"/>
      <c r="C807" s="158"/>
      <c r="D807" s="158"/>
      <c r="E807" s="158"/>
      <c r="F807" s="158"/>
      <c r="G807" s="158"/>
      <c r="H807" s="158"/>
      <c r="I807" s="158"/>
      <c r="J807" s="158"/>
      <c r="K807" s="158"/>
      <c r="L807" s="158"/>
      <c r="M807" s="158"/>
      <c r="N807" s="158"/>
      <c r="O807" s="158"/>
      <c r="P807" s="158"/>
      <c r="Q807" s="158"/>
      <c r="R807" s="158"/>
      <c r="S807" s="158"/>
      <c r="T807" s="158"/>
      <c r="U807" s="158"/>
      <c r="V807" s="158"/>
      <c r="W807" s="158"/>
      <c r="X807" s="158"/>
      <c r="Y807" s="158"/>
      <c r="Z807" s="158"/>
      <c r="AA807" s="158"/>
      <c r="AB807" s="158"/>
      <c r="AC807" s="158"/>
      <c r="AD807" s="158"/>
      <c r="AE807" s="158"/>
    </row>
    <row r="808" spans="1:31" ht="12" customHeight="1">
      <c r="A808" s="158"/>
      <c r="B808" s="158"/>
      <c r="C808" s="158"/>
      <c r="D808" s="158"/>
      <c r="E808" s="158"/>
      <c r="F808" s="158"/>
      <c r="G808" s="158"/>
      <c r="H808" s="158"/>
      <c r="I808" s="158"/>
      <c r="J808" s="158"/>
      <c r="K808" s="158"/>
      <c r="L808" s="158"/>
      <c r="M808" s="158"/>
      <c r="N808" s="158"/>
      <c r="O808" s="158"/>
      <c r="P808" s="158"/>
      <c r="Q808" s="158"/>
      <c r="R808" s="158"/>
      <c r="S808" s="158"/>
      <c r="T808" s="158"/>
      <c r="U808" s="158"/>
      <c r="V808" s="158"/>
      <c r="W808" s="158"/>
      <c r="X808" s="158"/>
      <c r="Y808" s="158"/>
      <c r="Z808" s="158"/>
      <c r="AA808" s="158"/>
      <c r="AB808" s="158"/>
      <c r="AC808" s="158"/>
      <c r="AD808" s="158"/>
      <c r="AE808" s="158"/>
    </row>
    <row r="809" spans="1:31" ht="12" customHeight="1">
      <c r="A809" s="158"/>
      <c r="B809" s="158"/>
      <c r="C809" s="158"/>
      <c r="D809" s="158"/>
      <c r="E809" s="158"/>
      <c r="F809" s="158"/>
      <c r="G809" s="158"/>
      <c r="H809" s="158"/>
      <c r="I809" s="158"/>
      <c r="J809" s="158"/>
      <c r="K809" s="158"/>
      <c r="L809" s="158"/>
      <c r="M809" s="158"/>
      <c r="N809" s="158"/>
      <c r="O809" s="158"/>
      <c r="P809" s="158"/>
      <c r="Q809" s="158"/>
      <c r="R809" s="158"/>
      <c r="S809" s="158"/>
      <c r="T809" s="158"/>
      <c r="U809" s="158"/>
      <c r="V809" s="158"/>
      <c r="W809" s="158"/>
      <c r="X809" s="158"/>
      <c r="Y809" s="158"/>
      <c r="Z809" s="158"/>
      <c r="AA809" s="158"/>
      <c r="AB809" s="158"/>
      <c r="AC809" s="158"/>
      <c r="AD809" s="158"/>
      <c r="AE809" s="158"/>
    </row>
    <row r="810" spans="1:31" ht="12" customHeight="1">
      <c r="A810" s="158"/>
      <c r="B810" s="158"/>
      <c r="C810" s="158"/>
      <c r="D810" s="158"/>
      <c r="E810" s="158"/>
      <c r="F810" s="158"/>
      <c r="G810" s="158"/>
      <c r="H810" s="158"/>
      <c r="I810" s="158"/>
      <c r="J810" s="158"/>
      <c r="K810" s="158"/>
      <c r="L810" s="158"/>
      <c r="M810" s="158"/>
      <c r="N810" s="158"/>
      <c r="O810" s="158"/>
      <c r="P810" s="158"/>
      <c r="Q810" s="158"/>
      <c r="R810" s="158"/>
      <c r="S810" s="158"/>
      <c r="T810" s="158"/>
      <c r="U810" s="158"/>
      <c r="V810" s="158"/>
      <c r="W810" s="158"/>
      <c r="X810" s="158"/>
      <c r="Y810" s="158"/>
      <c r="Z810" s="158"/>
      <c r="AA810" s="158"/>
      <c r="AB810" s="158"/>
      <c r="AC810" s="158"/>
      <c r="AD810" s="158"/>
      <c r="AE810" s="158"/>
    </row>
    <row r="811" spans="1:31" ht="12" customHeight="1">
      <c r="A811" s="158"/>
      <c r="B811" s="158"/>
      <c r="C811" s="158"/>
      <c r="D811" s="158"/>
      <c r="E811" s="158"/>
      <c r="F811" s="158"/>
      <c r="G811" s="158"/>
      <c r="H811" s="158"/>
      <c r="I811" s="158"/>
      <c r="J811" s="158"/>
      <c r="K811" s="158"/>
      <c r="L811" s="158"/>
      <c r="M811" s="158"/>
      <c r="N811" s="158"/>
      <c r="O811" s="158"/>
      <c r="P811" s="158"/>
      <c r="Q811" s="158"/>
      <c r="R811" s="158"/>
      <c r="S811" s="158"/>
      <c r="T811" s="158"/>
      <c r="U811" s="158"/>
      <c r="V811" s="158"/>
      <c r="W811" s="158"/>
      <c r="X811" s="158"/>
      <c r="Y811" s="158"/>
      <c r="Z811" s="158"/>
      <c r="AA811" s="158"/>
      <c r="AB811" s="158"/>
      <c r="AC811" s="158"/>
      <c r="AD811" s="158"/>
      <c r="AE811" s="158"/>
    </row>
    <row r="812" spans="1:31" ht="12" customHeight="1">
      <c r="A812" s="158"/>
      <c r="B812" s="158"/>
      <c r="C812" s="158"/>
      <c r="D812" s="158"/>
      <c r="E812" s="158"/>
      <c r="F812" s="158"/>
      <c r="G812" s="158"/>
      <c r="H812" s="158"/>
      <c r="I812" s="158"/>
      <c r="J812" s="158"/>
      <c r="K812" s="158"/>
      <c r="L812" s="158"/>
      <c r="M812" s="158"/>
      <c r="N812" s="158"/>
      <c r="O812" s="158"/>
      <c r="P812" s="158"/>
      <c r="Q812" s="158"/>
      <c r="R812" s="158"/>
      <c r="S812" s="158"/>
      <c r="T812" s="158"/>
      <c r="U812" s="158"/>
      <c r="V812" s="158"/>
      <c r="W812" s="158"/>
      <c r="X812" s="158"/>
      <c r="Y812" s="158"/>
      <c r="Z812" s="158"/>
      <c r="AA812" s="158"/>
      <c r="AB812" s="158"/>
      <c r="AC812" s="158"/>
      <c r="AD812" s="158"/>
      <c r="AE812" s="158"/>
    </row>
    <row r="813" spans="1:31" ht="12" customHeight="1">
      <c r="A813" s="158"/>
      <c r="B813" s="158"/>
      <c r="C813" s="158"/>
      <c r="D813" s="158"/>
      <c r="E813" s="158"/>
      <c r="F813" s="158"/>
      <c r="G813" s="158"/>
      <c r="H813" s="158"/>
      <c r="I813" s="158"/>
      <c r="J813" s="158"/>
      <c r="K813" s="158"/>
      <c r="L813" s="158"/>
      <c r="M813" s="158"/>
      <c r="N813" s="158"/>
      <c r="O813" s="158"/>
      <c r="P813" s="158"/>
      <c r="Q813" s="158"/>
      <c r="R813" s="158"/>
      <c r="S813" s="158"/>
      <c r="T813" s="158"/>
      <c r="U813" s="158"/>
      <c r="V813" s="158"/>
      <c r="W813" s="158"/>
      <c r="X813" s="158"/>
      <c r="Y813" s="158"/>
      <c r="Z813" s="158"/>
      <c r="AA813" s="158"/>
      <c r="AB813" s="158"/>
      <c r="AC813" s="158"/>
      <c r="AD813" s="158"/>
      <c r="AE813" s="158"/>
    </row>
    <row r="814" spans="1:31" ht="12" customHeight="1">
      <c r="A814" s="158"/>
      <c r="B814" s="158"/>
      <c r="C814" s="158"/>
      <c r="D814" s="158"/>
      <c r="E814" s="158"/>
      <c r="F814" s="158"/>
      <c r="G814" s="158"/>
      <c r="H814" s="158"/>
      <c r="I814" s="158"/>
      <c r="J814" s="158"/>
      <c r="K814" s="158"/>
      <c r="L814" s="158"/>
      <c r="M814" s="158"/>
      <c r="N814" s="158"/>
      <c r="O814" s="158"/>
      <c r="P814" s="158"/>
      <c r="Q814" s="158"/>
      <c r="R814" s="158"/>
      <c r="S814" s="158"/>
      <c r="T814" s="158"/>
      <c r="U814" s="158"/>
      <c r="V814" s="158"/>
      <c r="W814" s="158"/>
      <c r="X814" s="158"/>
      <c r="Y814" s="158"/>
      <c r="Z814" s="158"/>
      <c r="AA814" s="158"/>
      <c r="AB814" s="158"/>
      <c r="AC814" s="158"/>
      <c r="AD814" s="158"/>
      <c r="AE814" s="158"/>
    </row>
    <row r="815" spans="1:31" ht="12" customHeight="1">
      <c r="A815" s="158"/>
      <c r="B815" s="158"/>
      <c r="C815" s="158"/>
      <c r="D815" s="158"/>
      <c r="E815" s="158"/>
      <c r="F815" s="158"/>
      <c r="G815" s="158"/>
      <c r="H815" s="158"/>
      <c r="I815" s="158"/>
      <c r="J815" s="158"/>
      <c r="K815" s="158"/>
      <c r="L815" s="158"/>
      <c r="M815" s="158"/>
      <c r="N815" s="158"/>
      <c r="O815" s="158"/>
      <c r="P815" s="158"/>
      <c r="Q815" s="158"/>
      <c r="R815" s="158"/>
      <c r="S815" s="158"/>
      <c r="T815" s="158"/>
      <c r="U815" s="158"/>
      <c r="V815" s="158"/>
      <c r="W815" s="158"/>
      <c r="X815" s="158"/>
      <c r="Y815" s="158"/>
      <c r="Z815" s="158"/>
      <c r="AA815" s="158"/>
      <c r="AB815" s="158"/>
      <c r="AC815" s="158"/>
      <c r="AD815" s="158"/>
      <c r="AE815" s="158"/>
    </row>
    <row r="816" spans="1:31" ht="12" customHeight="1">
      <c r="A816" s="158"/>
      <c r="B816" s="158"/>
      <c r="C816" s="158"/>
      <c r="D816" s="158"/>
      <c r="E816" s="158"/>
      <c r="F816" s="158"/>
      <c r="G816" s="158"/>
      <c r="H816" s="158"/>
      <c r="I816" s="158"/>
      <c r="J816" s="158"/>
      <c r="K816" s="158"/>
      <c r="L816" s="158"/>
      <c r="M816" s="158"/>
      <c r="N816" s="158"/>
      <c r="O816" s="158"/>
      <c r="P816" s="158"/>
      <c r="Q816" s="158"/>
      <c r="R816" s="158"/>
      <c r="S816" s="158"/>
      <c r="T816" s="158"/>
      <c r="U816" s="158"/>
      <c r="V816" s="158"/>
      <c r="W816" s="158"/>
      <c r="X816" s="158"/>
      <c r="Y816" s="158"/>
      <c r="Z816" s="158"/>
      <c r="AA816" s="158"/>
      <c r="AB816" s="158"/>
      <c r="AC816" s="158"/>
      <c r="AD816" s="158"/>
      <c r="AE816" s="158"/>
    </row>
    <row r="817" spans="1:31" ht="12" customHeight="1">
      <c r="A817" s="158"/>
      <c r="B817" s="158"/>
      <c r="C817" s="158"/>
      <c r="D817" s="158"/>
      <c r="E817" s="158"/>
      <c r="F817" s="158"/>
      <c r="G817" s="158"/>
      <c r="H817" s="158"/>
      <c r="I817" s="158"/>
      <c r="J817" s="158"/>
      <c r="K817" s="158"/>
      <c r="L817" s="158"/>
      <c r="M817" s="158"/>
      <c r="N817" s="158"/>
      <c r="O817" s="158"/>
      <c r="P817" s="158"/>
      <c r="Q817" s="158"/>
      <c r="R817" s="158"/>
      <c r="S817" s="158"/>
      <c r="T817" s="158"/>
      <c r="U817" s="158"/>
      <c r="V817" s="158"/>
      <c r="W817" s="158"/>
      <c r="X817" s="158"/>
      <c r="Y817" s="158"/>
      <c r="Z817" s="158"/>
      <c r="AA817" s="158"/>
      <c r="AB817" s="158"/>
      <c r="AC817" s="158"/>
      <c r="AD817" s="158"/>
      <c r="AE817" s="158"/>
    </row>
    <row r="818" spans="1:31" ht="12" customHeight="1">
      <c r="A818" s="158"/>
      <c r="B818" s="158"/>
      <c r="C818" s="158"/>
      <c r="D818" s="158"/>
      <c r="E818" s="158"/>
      <c r="F818" s="158"/>
      <c r="G818" s="158"/>
      <c r="H818" s="158"/>
      <c r="I818" s="158"/>
      <c r="J818" s="158"/>
      <c r="K818" s="158"/>
      <c r="L818" s="158"/>
      <c r="M818" s="158"/>
      <c r="N818" s="158"/>
      <c r="O818" s="158"/>
      <c r="P818" s="158"/>
      <c r="Q818" s="158"/>
      <c r="R818" s="158"/>
      <c r="S818" s="158"/>
      <c r="T818" s="158"/>
      <c r="U818" s="158"/>
      <c r="V818" s="158"/>
      <c r="W818" s="158"/>
      <c r="X818" s="158"/>
      <c r="Y818" s="158"/>
      <c r="Z818" s="158"/>
      <c r="AA818" s="158"/>
      <c r="AB818" s="158"/>
      <c r="AC818" s="158"/>
      <c r="AD818" s="158"/>
      <c r="AE818" s="158"/>
    </row>
    <row r="819" spans="1:31" ht="12" customHeight="1">
      <c r="A819" s="158"/>
      <c r="B819" s="158"/>
      <c r="C819" s="158"/>
      <c r="D819" s="158"/>
      <c r="E819" s="158"/>
      <c r="F819" s="158"/>
      <c r="G819" s="158"/>
      <c r="H819" s="158"/>
      <c r="I819" s="158"/>
      <c r="J819" s="158"/>
      <c r="K819" s="158"/>
      <c r="L819" s="158"/>
      <c r="M819" s="158"/>
      <c r="N819" s="158"/>
      <c r="O819" s="158"/>
      <c r="P819" s="158"/>
      <c r="Q819" s="158"/>
      <c r="R819" s="158"/>
      <c r="S819" s="158"/>
      <c r="T819" s="158"/>
      <c r="U819" s="158"/>
      <c r="V819" s="158"/>
      <c r="W819" s="158"/>
      <c r="X819" s="158"/>
      <c r="Y819" s="158"/>
      <c r="Z819" s="158"/>
      <c r="AA819" s="158"/>
      <c r="AB819" s="158"/>
      <c r="AC819" s="158"/>
      <c r="AD819" s="158"/>
      <c r="AE819" s="158"/>
    </row>
    <row r="820" spans="1:31" ht="12" customHeight="1">
      <c r="A820" s="158"/>
      <c r="B820" s="158"/>
      <c r="C820" s="158"/>
      <c r="D820" s="158"/>
      <c r="E820" s="158"/>
      <c r="F820" s="158"/>
      <c r="G820" s="158"/>
      <c r="H820" s="158"/>
      <c r="I820" s="158"/>
      <c r="J820" s="158"/>
      <c r="K820" s="158"/>
      <c r="L820" s="158"/>
      <c r="M820" s="158"/>
      <c r="N820" s="158"/>
      <c r="O820" s="158"/>
      <c r="P820" s="158"/>
      <c r="Q820" s="158"/>
      <c r="R820" s="158"/>
      <c r="S820" s="158"/>
      <c r="T820" s="158"/>
      <c r="U820" s="158"/>
      <c r="V820" s="158"/>
      <c r="W820" s="158"/>
      <c r="X820" s="158"/>
      <c r="Y820" s="158"/>
      <c r="Z820" s="158"/>
      <c r="AA820" s="158"/>
      <c r="AB820" s="158"/>
      <c r="AC820" s="158"/>
      <c r="AD820" s="158"/>
      <c r="AE820" s="158"/>
    </row>
    <row r="821" spans="1:31" ht="12" customHeight="1">
      <c r="A821" s="158"/>
      <c r="B821" s="158"/>
      <c r="C821" s="158"/>
      <c r="D821" s="158"/>
      <c r="E821" s="158"/>
      <c r="F821" s="158"/>
      <c r="G821" s="158"/>
      <c r="H821" s="158"/>
      <c r="I821" s="158"/>
      <c r="J821" s="158"/>
      <c r="K821" s="158"/>
      <c r="L821" s="158"/>
      <c r="M821" s="158"/>
      <c r="N821" s="158"/>
      <c r="O821" s="158"/>
      <c r="P821" s="158"/>
      <c r="Q821" s="158"/>
      <c r="R821" s="158"/>
      <c r="S821" s="158"/>
      <c r="T821" s="158"/>
      <c r="U821" s="158"/>
      <c r="V821" s="158"/>
      <c r="W821" s="158"/>
      <c r="X821" s="158"/>
      <c r="Y821" s="158"/>
      <c r="Z821" s="158"/>
      <c r="AA821" s="158"/>
      <c r="AB821" s="158"/>
      <c r="AC821" s="158"/>
      <c r="AD821" s="158"/>
      <c r="AE821" s="158"/>
    </row>
    <row r="822" spans="1:31" ht="12" customHeight="1">
      <c r="A822" s="158"/>
      <c r="B822" s="158"/>
      <c r="C822" s="158"/>
      <c r="D822" s="158"/>
      <c r="E822" s="158"/>
      <c r="F822" s="158"/>
      <c r="G822" s="158"/>
      <c r="H822" s="158"/>
      <c r="I822" s="158"/>
      <c r="J822" s="158"/>
      <c r="K822" s="158"/>
      <c r="L822" s="158"/>
      <c r="M822" s="158"/>
      <c r="N822" s="158"/>
      <c r="O822" s="158"/>
      <c r="P822" s="158"/>
      <c r="Q822" s="158"/>
      <c r="R822" s="158"/>
      <c r="S822" s="158"/>
      <c r="T822" s="158"/>
      <c r="U822" s="158"/>
      <c r="V822" s="158"/>
      <c r="W822" s="158"/>
      <c r="X822" s="158"/>
      <c r="Y822" s="158"/>
      <c r="Z822" s="158"/>
      <c r="AA822" s="158"/>
      <c r="AB822" s="158"/>
      <c r="AC822" s="158"/>
      <c r="AD822" s="158"/>
      <c r="AE822" s="158"/>
    </row>
    <row r="823" spans="1:31" ht="12" customHeight="1">
      <c r="A823" s="158"/>
      <c r="B823" s="158"/>
      <c r="C823" s="158"/>
      <c r="D823" s="158"/>
      <c r="E823" s="158"/>
      <c r="F823" s="158"/>
      <c r="G823" s="158"/>
      <c r="H823" s="158"/>
      <c r="I823" s="158"/>
      <c r="J823" s="158"/>
      <c r="K823" s="158"/>
      <c r="L823" s="158"/>
      <c r="M823" s="158"/>
      <c r="N823" s="158"/>
      <c r="O823" s="158"/>
      <c r="P823" s="158"/>
      <c r="Q823" s="158"/>
      <c r="R823" s="158"/>
      <c r="S823" s="158"/>
      <c r="T823" s="158"/>
      <c r="U823" s="158"/>
      <c r="V823" s="158"/>
      <c r="W823" s="158"/>
      <c r="X823" s="158"/>
      <c r="Y823" s="158"/>
      <c r="Z823" s="158"/>
      <c r="AA823" s="158"/>
      <c r="AB823" s="158"/>
      <c r="AC823" s="158"/>
      <c r="AD823" s="158"/>
      <c r="AE823" s="158"/>
    </row>
    <row r="824" spans="1:31" ht="12" customHeight="1">
      <c r="A824" s="158"/>
      <c r="B824" s="158"/>
      <c r="C824" s="158"/>
      <c r="D824" s="158"/>
      <c r="E824" s="158"/>
      <c r="F824" s="158"/>
      <c r="G824" s="158"/>
      <c r="H824" s="158"/>
      <c r="I824" s="158"/>
      <c r="J824" s="158"/>
      <c r="K824" s="158"/>
      <c r="L824" s="158"/>
      <c r="M824" s="158"/>
      <c r="N824" s="158"/>
      <c r="O824" s="158"/>
      <c r="P824" s="158"/>
      <c r="Q824" s="158"/>
      <c r="R824" s="158"/>
      <c r="S824" s="158"/>
      <c r="T824" s="158"/>
      <c r="U824" s="158"/>
      <c r="V824" s="158"/>
      <c r="W824" s="158"/>
      <c r="X824" s="158"/>
      <c r="Y824" s="158"/>
      <c r="Z824" s="158"/>
      <c r="AA824" s="158"/>
      <c r="AB824" s="158"/>
      <c r="AC824" s="158"/>
      <c r="AD824" s="158"/>
      <c r="AE824" s="158"/>
    </row>
    <row r="825" spans="1:31" ht="12" customHeight="1">
      <c r="A825" s="158"/>
      <c r="B825" s="158"/>
      <c r="C825" s="158"/>
      <c r="D825" s="158"/>
      <c r="E825" s="158"/>
      <c r="F825" s="158"/>
      <c r="G825" s="158"/>
      <c r="H825" s="158"/>
      <c r="I825" s="158"/>
      <c r="J825" s="158"/>
      <c r="K825" s="158"/>
      <c r="L825" s="158"/>
      <c r="M825" s="158"/>
      <c r="N825" s="158"/>
      <c r="O825" s="158"/>
      <c r="P825" s="158"/>
      <c r="Q825" s="158"/>
      <c r="R825" s="158"/>
      <c r="S825" s="158"/>
      <c r="T825" s="158"/>
      <c r="U825" s="158"/>
      <c r="V825" s="158"/>
      <c r="W825" s="158"/>
      <c r="X825" s="158"/>
      <c r="Y825" s="158"/>
      <c r="Z825" s="158"/>
      <c r="AA825" s="158"/>
      <c r="AB825" s="158"/>
      <c r="AC825" s="158"/>
      <c r="AD825" s="158"/>
      <c r="AE825" s="158"/>
    </row>
    <row r="826" spans="1:31" ht="12" customHeight="1">
      <c r="A826" s="158"/>
      <c r="B826" s="158"/>
      <c r="C826" s="158"/>
      <c r="D826" s="158"/>
      <c r="E826" s="158"/>
      <c r="F826" s="158"/>
      <c r="G826" s="158"/>
      <c r="H826" s="158"/>
      <c r="I826" s="158"/>
      <c r="J826" s="158"/>
      <c r="K826" s="158"/>
      <c r="L826" s="158"/>
      <c r="M826" s="158"/>
      <c r="N826" s="158"/>
      <c r="O826" s="158"/>
      <c r="P826" s="158"/>
      <c r="Q826" s="158"/>
      <c r="R826" s="158"/>
      <c r="S826" s="158"/>
      <c r="T826" s="158"/>
      <c r="U826" s="158"/>
      <c r="V826" s="158"/>
      <c r="W826" s="158"/>
      <c r="X826" s="158"/>
      <c r="Y826" s="158"/>
      <c r="Z826" s="158"/>
      <c r="AA826" s="158"/>
      <c r="AB826" s="158"/>
      <c r="AC826" s="158"/>
      <c r="AD826" s="158"/>
      <c r="AE826" s="158"/>
    </row>
    <row r="827" spans="1:31" ht="12" customHeight="1">
      <c r="A827" s="158"/>
      <c r="B827" s="158"/>
      <c r="C827" s="158"/>
      <c r="D827" s="158"/>
      <c r="E827" s="158"/>
      <c r="F827" s="158"/>
      <c r="G827" s="158"/>
      <c r="H827" s="158"/>
      <c r="I827" s="158"/>
      <c r="J827" s="158"/>
      <c r="K827" s="158"/>
      <c r="L827" s="158"/>
      <c r="M827" s="158"/>
      <c r="N827" s="158"/>
      <c r="O827" s="158"/>
      <c r="P827" s="158"/>
      <c r="Q827" s="158"/>
      <c r="R827" s="158"/>
      <c r="S827" s="158"/>
      <c r="T827" s="158"/>
      <c r="U827" s="158"/>
      <c r="V827" s="158"/>
      <c r="W827" s="158"/>
      <c r="X827" s="158"/>
      <c r="Y827" s="158"/>
      <c r="Z827" s="158"/>
      <c r="AA827" s="158"/>
      <c r="AB827" s="158"/>
      <c r="AC827" s="158"/>
      <c r="AD827" s="158"/>
      <c r="AE827" s="158"/>
    </row>
    <row r="828" spans="1:31" ht="12" customHeight="1">
      <c r="A828" s="158"/>
      <c r="B828" s="158"/>
      <c r="C828" s="158"/>
      <c r="D828" s="158"/>
      <c r="E828" s="158"/>
      <c r="F828" s="158"/>
      <c r="G828" s="158"/>
      <c r="H828" s="158"/>
      <c r="I828" s="158"/>
      <c r="J828" s="158"/>
      <c r="K828" s="158"/>
      <c r="L828" s="158"/>
      <c r="M828" s="158"/>
      <c r="N828" s="158"/>
      <c r="O828" s="158"/>
      <c r="P828" s="158"/>
      <c r="Q828" s="158"/>
      <c r="R828" s="158"/>
      <c r="S828" s="158"/>
      <c r="T828" s="158"/>
      <c r="U828" s="158"/>
      <c r="V828" s="158"/>
      <c r="W828" s="158"/>
      <c r="X828" s="158"/>
      <c r="Y828" s="158"/>
      <c r="Z828" s="158"/>
      <c r="AA828" s="158"/>
      <c r="AB828" s="158"/>
      <c r="AC828" s="158"/>
      <c r="AD828" s="158"/>
      <c r="AE828" s="158"/>
    </row>
    <row r="829" spans="1:31" ht="12" customHeight="1">
      <c r="A829" s="158"/>
      <c r="B829" s="158"/>
      <c r="C829" s="158"/>
      <c r="D829" s="158"/>
      <c r="E829" s="158"/>
      <c r="F829" s="158"/>
      <c r="G829" s="158"/>
      <c r="H829" s="158"/>
      <c r="I829" s="158"/>
      <c r="J829" s="158"/>
      <c r="K829" s="158"/>
      <c r="L829" s="158"/>
      <c r="M829" s="158"/>
      <c r="N829" s="158"/>
      <c r="O829" s="158"/>
      <c r="P829" s="158"/>
      <c r="Q829" s="158"/>
      <c r="R829" s="158"/>
      <c r="S829" s="158"/>
      <c r="T829" s="158"/>
      <c r="U829" s="158"/>
      <c r="V829" s="158"/>
      <c r="W829" s="158"/>
      <c r="X829" s="158"/>
      <c r="Y829" s="158"/>
      <c r="Z829" s="158"/>
      <c r="AA829" s="158"/>
      <c r="AB829" s="158"/>
      <c r="AC829" s="158"/>
      <c r="AD829" s="158"/>
      <c r="AE829" s="158"/>
    </row>
    <row r="830" spans="1:31" ht="12" customHeight="1">
      <c r="A830" s="158"/>
      <c r="B830" s="158"/>
      <c r="C830" s="158"/>
      <c r="D830" s="158"/>
      <c r="E830" s="158"/>
      <c r="F830" s="158"/>
      <c r="G830" s="158"/>
      <c r="H830" s="158"/>
      <c r="I830" s="158"/>
      <c r="J830" s="158"/>
      <c r="K830" s="158"/>
      <c r="L830" s="158"/>
      <c r="M830" s="158"/>
      <c r="N830" s="158"/>
      <c r="O830" s="158"/>
      <c r="P830" s="158"/>
      <c r="Q830" s="158"/>
      <c r="R830" s="158"/>
      <c r="S830" s="158"/>
      <c r="T830" s="158"/>
      <c r="U830" s="158"/>
      <c r="V830" s="158"/>
      <c r="W830" s="158"/>
      <c r="X830" s="158"/>
      <c r="Y830" s="158"/>
      <c r="Z830" s="158"/>
      <c r="AA830" s="158"/>
      <c r="AB830" s="158"/>
      <c r="AC830" s="158"/>
      <c r="AD830" s="158"/>
      <c r="AE830" s="158"/>
    </row>
    <row r="831" spans="1:31" ht="12" customHeight="1">
      <c r="A831" s="158"/>
      <c r="B831" s="158"/>
      <c r="C831" s="158"/>
      <c r="D831" s="158"/>
      <c r="E831" s="158"/>
      <c r="F831" s="158"/>
      <c r="G831" s="158"/>
      <c r="H831" s="158"/>
      <c r="I831" s="158"/>
      <c r="J831" s="158"/>
      <c r="K831" s="158"/>
      <c r="L831" s="158"/>
      <c r="M831" s="158"/>
      <c r="N831" s="158"/>
      <c r="O831" s="158"/>
      <c r="P831" s="158"/>
      <c r="Q831" s="158"/>
      <c r="R831" s="158"/>
      <c r="S831" s="158"/>
      <c r="T831" s="158"/>
      <c r="U831" s="158"/>
      <c r="V831" s="158"/>
      <c r="W831" s="158"/>
      <c r="X831" s="158"/>
      <c r="Y831" s="158"/>
      <c r="Z831" s="158"/>
      <c r="AA831" s="158"/>
      <c r="AB831" s="158"/>
      <c r="AC831" s="158"/>
      <c r="AD831" s="158"/>
      <c r="AE831" s="158"/>
    </row>
    <row r="832" spans="1:31" ht="12" customHeight="1">
      <c r="A832" s="158"/>
      <c r="B832" s="158"/>
      <c r="C832" s="158"/>
      <c r="D832" s="158"/>
      <c r="E832" s="158"/>
      <c r="F832" s="158"/>
      <c r="G832" s="158"/>
      <c r="H832" s="158"/>
      <c r="I832" s="158"/>
      <c r="J832" s="158"/>
      <c r="K832" s="158"/>
      <c r="L832" s="158"/>
      <c r="M832" s="158"/>
      <c r="N832" s="158"/>
      <c r="O832" s="158"/>
      <c r="P832" s="158"/>
      <c r="Q832" s="158"/>
      <c r="R832" s="158"/>
      <c r="S832" s="158"/>
      <c r="T832" s="158"/>
      <c r="U832" s="158"/>
      <c r="V832" s="158"/>
      <c r="W832" s="158"/>
      <c r="X832" s="158"/>
      <c r="Y832" s="158"/>
      <c r="Z832" s="158"/>
      <c r="AA832" s="158"/>
      <c r="AB832" s="158"/>
      <c r="AC832" s="158"/>
      <c r="AD832" s="158"/>
      <c r="AE832" s="158"/>
    </row>
    <row r="833" spans="1:31" ht="12" customHeight="1">
      <c r="A833" s="158"/>
      <c r="B833" s="158"/>
      <c r="C833" s="158"/>
      <c r="D833" s="158"/>
      <c r="E833" s="158"/>
      <c r="F833" s="158"/>
      <c r="G833" s="158"/>
      <c r="H833" s="158"/>
      <c r="I833" s="158"/>
      <c r="J833" s="158"/>
      <c r="K833" s="158"/>
      <c r="L833" s="158"/>
      <c r="M833" s="158"/>
      <c r="N833" s="158"/>
      <c r="O833" s="158"/>
      <c r="P833" s="158"/>
      <c r="Q833" s="158"/>
      <c r="R833" s="158"/>
      <c r="S833" s="158"/>
      <c r="T833" s="158"/>
      <c r="U833" s="158"/>
      <c r="V833" s="158"/>
      <c r="W833" s="158"/>
      <c r="X833" s="158"/>
      <c r="Y833" s="158"/>
      <c r="Z833" s="158"/>
      <c r="AA833" s="158"/>
      <c r="AB833" s="158"/>
      <c r="AC833" s="158"/>
      <c r="AD833" s="158"/>
      <c r="AE833" s="158"/>
    </row>
    <row r="834" spans="1:31" ht="12" customHeight="1">
      <c r="A834" s="158"/>
      <c r="B834" s="158"/>
      <c r="C834" s="158"/>
      <c r="D834" s="158"/>
      <c r="E834" s="158"/>
      <c r="F834" s="158"/>
      <c r="G834" s="158"/>
      <c r="H834" s="158"/>
      <c r="I834" s="158"/>
      <c r="J834" s="158"/>
      <c r="K834" s="158"/>
      <c r="L834" s="158"/>
      <c r="M834" s="158"/>
      <c r="N834" s="158"/>
      <c r="O834" s="158"/>
      <c r="P834" s="158"/>
      <c r="Q834" s="158"/>
      <c r="R834" s="158"/>
      <c r="S834" s="158"/>
      <c r="T834" s="158"/>
      <c r="U834" s="158"/>
      <c r="V834" s="158"/>
      <c r="W834" s="158"/>
      <c r="X834" s="158"/>
      <c r="Y834" s="158"/>
      <c r="Z834" s="158"/>
      <c r="AA834" s="158"/>
      <c r="AB834" s="158"/>
      <c r="AC834" s="158"/>
      <c r="AD834" s="158"/>
      <c r="AE834" s="158"/>
    </row>
    <row r="835" spans="1:31" ht="12" customHeight="1">
      <c r="A835" s="158"/>
      <c r="B835" s="158"/>
      <c r="C835" s="158"/>
      <c r="D835" s="158"/>
      <c r="E835" s="158"/>
      <c r="F835" s="158"/>
      <c r="G835" s="158"/>
      <c r="H835" s="158"/>
      <c r="I835" s="158"/>
      <c r="J835" s="158"/>
      <c r="K835" s="158"/>
      <c r="L835" s="158"/>
      <c r="M835" s="158"/>
      <c r="N835" s="158"/>
      <c r="O835" s="158"/>
      <c r="P835" s="158"/>
      <c r="Q835" s="158"/>
      <c r="R835" s="158"/>
      <c r="S835" s="158"/>
      <c r="T835" s="158"/>
      <c r="U835" s="158"/>
      <c r="V835" s="158"/>
      <c r="W835" s="158"/>
      <c r="X835" s="158"/>
      <c r="Y835" s="158"/>
      <c r="Z835" s="158"/>
      <c r="AA835" s="158"/>
      <c r="AB835" s="158"/>
      <c r="AC835" s="158"/>
      <c r="AD835" s="158"/>
      <c r="AE835" s="158"/>
    </row>
    <row r="836" spans="1:31" ht="12" customHeight="1">
      <c r="A836" s="158"/>
      <c r="B836" s="158"/>
      <c r="C836" s="158"/>
      <c r="D836" s="158"/>
      <c r="E836" s="158"/>
      <c r="F836" s="158"/>
      <c r="G836" s="158"/>
      <c r="H836" s="158"/>
      <c r="I836" s="158"/>
      <c r="J836" s="158"/>
      <c r="K836" s="158"/>
      <c r="L836" s="158"/>
      <c r="M836" s="158"/>
      <c r="N836" s="158"/>
      <c r="O836" s="158"/>
      <c r="P836" s="158"/>
      <c r="Q836" s="158"/>
      <c r="R836" s="158"/>
      <c r="S836" s="158"/>
      <c r="T836" s="158"/>
      <c r="U836" s="158"/>
      <c r="V836" s="158"/>
      <c r="W836" s="158"/>
      <c r="X836" s="158"/>
      <c r="Y836" s="158"/>
      <c r="Z836" s="158"/>
      <c r="AA836" s="158"/>
      <c r="AB836" s="158"/>
      <c r="AC836" s="158"/>
      <c r="AD836" s="158"/>
      <c r="AE836" s="158"/>
    </row>
    <row r="837" spans="1:31" ht="12" customHeight="1">
      <c r="A837" s="158"/>
      <c r="B837" s="158"/>
      <c r="C837" s="158"/>
      <c r="D837" s="158"/>
      <c r="E837" s="158"/>
      <c r="F837" s="158"/>
      <c r="G837" s="158"/>
      <c r="H837" s="158"/>
      <c r="I837" s="158"/>
      <c r="J837" s="158"/>
      <c r="K837" s="158"/>
      <c r="L837" s="158"/>
      <c r="M837" s="158"/>
      <c r="N837" s="158"/>
      <c r="O837" s="158"/>
      <c r="P837" s="158"/>
      <c r="Q837" s="158"/>
      <c r="R837" s="158"/>
      <c r="S837" s="158"/>
      <c r="T837" s="158"/>
      <c r="U837" s="158"/>
      <c r="V837" s="158"/>
      <c r="W837" s="158"/>
      <c r="X837" s="158"/>
      <c r="Y837" s="158"/>
      <c r="Z837" s="158"/>
      <c r="AA837" s="158"/>
      <c r="AB837" s="158"/>
      <c r="AC837" s="158"/>
      <c r="AD837" s="158"/>
      <c r="AE837" s="158"/>
    </row>
    <row r="838" spans="1:31" ht="12" customHeight="1">
      <c r="A838" s="158"/>
      <c r="B838" s="158"/>
      <c r="C838" s="158"/>
      <c r="D838" s="158"/>
      <c r="E838" s="158"/>
      <c r="F838" s="158"/>
      <c r="G838" s="158"/>
      <c r="H838" s="158"/>
      <c r="I838" s="158"/>
      <c r="J838" s="158"/>
      <c r="K838" s="158"/>
      <c r="L838" s="158"/>
      <c r="M838" s="158"/>
      <c r="N838" s="158"/>
      <c r="O838" s="158"/>
      <c r="P838" s="158"/>
      <c r="Q838" s="158"/>
      <c r="R838" s="158"/>
      <c r="S838" s="158"/>
      <c r="T838" s="158"/>
      <c r="U838" s="158"/>
      <c r="V838" s="158"/>
      <c r="W838" s="158"/>
      <c r="X838" s="158"/>
      <c r="Y838" s="158"/>
      <c r="Z838" s="158"/>
      <c r="AA838" s="158"/>
      <c r="AB838" s="158"/>
      <c r="AC838" s="158"/>
      <c r="AD838" s="158"/>
      <c r="AE838" s="158"/>
    </row>
    <row r="839" spans="1:31" ht="12" customHeight="1">
      <c r="A839" s="158"/>
      <c r="B839" s="158"/>
      <c r="C839" s="158"/>
      <c r="D839" s="158"/>
      <c r="E839" s="158"/>
      <c r="F839" s="158"/>
      <c r="G839" s="158"/>
      <c r="H839" s="158"/>
      <c r="I839" s="158"/>
      <c r="J839" s="158"/>
      <c r="K839" s="158"/>
      <c r="L839" s="158"/>
      <c r="M839" s="158"/>
      <c r="N839" s="158"/>
      <c r="O839" s="158"/>
      <c r="P839" s="158"/>
      <c r="Q839" s="158"/>
      <c r="R839" s="158"/>
      <c r="S839" s="158"/>
      <c r="T839" s="158"/>
      <c r="U839" s="158"/>
      <c r="V839" s="158"/>
      <c r="W839" s="158"/>
      <c r="X839" s="158"/>
      <c r="Y839" s="158"/>
      <c r="Z839" s="158"/>
      <c r="AA839" s="158"/>
      <c r="AB839" s="158"/>
      <c r="AC839" s="158"/>
      <c r="AD839" s="158"/>
      <c r="AE839" s="158"/>
    </row>
    <row r="840" spans="1:31" ht="12" customHeight="1">
      <c r="A840" s="158"/>
      <c r="B840" s="158"/>
      <c r="C840" s="158"/>
      <c r="D840" s="158"/>
      <c r="E840" s="158"/>
      <c r="F840" s="158"/>
      <c r="G840" s="158"/>
      <c r="H840" s="158"/>
      <c r="I840" s="158"/>
      <c r="J840" s="158"/>
      <c r="K840" s="158"/>
      <c r="L840" s="158"/>
      <c r="M840" s="158"/>
      <c r="N840" s="158"/>
      <c r="O840" s="158"/>
      <c r="P840" s="158"/>
      <c r="Q840" s="158"/>
      <c r="R840" s="158"/>
      <c r="S840" s="158"/>
      <c r="T840" s="158"/>
      <c r="U840" s="158"/>
      <c r="V840" s="158"/>
      <c r="W840" s="158"/>
      <c r="X840" s="158"/>
      <c r="Y840" s="158"/>
      <c r="Z840" s="158"/>
      <c r="AA840" s="158"/>
      <c r="AB840" s="158"/>
      <c r="AC840" s="158"/>
      <c r="AD840" s="158"/>
      <c r="AE840" s="158"/>
    </row>
    <row r="841" spans="1:31" ht="12" customHeight="1">
      <c r="A841" s="158"/>
      <c r="B841" s="158"/>
      <c r="C841" s="158"/>
      <c r="D841" s="158"/>
      <c r="E841" s="158"/>
      <c r="F841" s="158"/>
      <c r="G841" s="158"/>
      <c r="H841" s="158"/>
      <c r="I841" s="158"/>
      <c r="J841" s="158"/>
      <c r="K841" s="158"/>
      <c r="L841" s="158"/>
      <c r="M841" s="158"/>
      <c r="N841" s="158"/>
      <c r="O841" s="158"/>
      <c r="P841" s="158"/>
      <c r="Q841" s="158"/>
      <c r="R841" s="158"/>
      <c r="S841" s="158"/>
      <c r="T841" s="158"/>
      <c r="U841" s="158"/>
      <c r="V841" s="158"/>
      <c r="W841" s="158"/>
      <c r="X841" s="158"/>
      <c r="Y841" s="158"/>
      <c r="Z841" s="158"/>
      <c r="AA841" s="158"/>
      <c r="AB841" s="158"/>
      <c r="AC841" s="158"/>
      <c r="AD841" s="158"/>
      <c r="AE841" s="158"/>
    </row>
    <row r="842" spans="1:31" ht="12" customHeight="1">
      <c r="A842" s="158"/>
      <c r="B842" s="158"/>
      <c r="C842" s="158"/>
      <c r="D842" s="158"/>
      <c r="E842" s="158"/>
      <c r="F842" s="158"/>
      <c r="G842" s="158"/>
      <c r="H842" s="158"/>
      <c r="I842" s="158"/>
      <c r="J842" s="158"/>
      <c r="K842" s="158"/>
      <c r="L842" s="158"/>
      <c r="M842" s="158"/>
      <c r="N842" s="158"/>
      <c r="O842" s="158"/>
      <c r="P842" s="158"/>
      <c r="Q842" s="158"/>
      <c r="R842" s="158"/>
      <c r="S842" s="158"/>
      <c r="T842" s="158"/>
      <c r="U842" s="158"/>
      <c r="V842" s="158"/>
      <c r="W842" s="158"/>
      <c r="X842" s="158"/>
      <c r="Y842" s="158"/>
      <c r="Z842" s="158"/>
      <c r="AA842" s="158"/>
      <c r="AB842" s="158"/>
      <c r="AC842" s="158"/>
      <c r="AD842" s="158"/>
      <c r="AE842" s="158"/>
    </row>
    <row r="843" spans="1:31" ht="12" customHeight="1">
      <c r="A843" s="158"/>
      <c r="B843" s="158"/>
      <c r="C843" s="158"/>
      <c r="D843" s="158"/>
      <c r="E843" s="158"/>
      <c r="F843" s="158"/>
      <c r="G843" s="158"/>
      <c r="H843" s="158"/>
      <c r="I843" s="158"/>
      <c r="J843" s="158"/>
      <c r="K843" s="158"/>
      <c r="L843" s="158"/>
      <c r="M843" s="158"/>
      <c r="N843" s="158"/>
      <c r="O843" s="158"/>
      <c r="P843" s="158"/>
      <c r="Q843" s="158"/>
      <c r="R843" s="158"/>
      <c r="S843" s="158"/>
      <c r="T843" s="158"/>
      <c r="U843" s="158"/>
      <c r="V843" s="158"/>
      <c r="W843" s="158"/>
      <c r="X843" s="158"/>
      <c r="Y843" s="158"/>
      <c r="Z843" s="158"/>
      <c r="AA843" s="158"/>
      <c r="AB843" s="158"/>
      <c r="AC843" s="158"/>
      <c r="AD843" s="158"/>
      <c r="AE843" s="158"/>
    </row>
    <row r="844" spans="1:31" ht="12" customHeight="1">
      <c r="A844" s="158"/>
      <c r="B844" s="158"/>
      <c r="C844" s="158"/>
      <c r="D844" s="158"/>
      <c r="E844" s="158"/>
      <c r="F844" s="158"/>
      <c r="G844" s="158"/>
      <c r="H844" s="158"/>
      <c r="I844" s="158"/>
      <c r="J844" s="158"/>
      <c r="K844" s="158"/>
      <c r="L844" s="158"/>
      <c r="M844" s="158"/>
      <c r="N844" s="158"/>
      <c r="O844" s="158"/>
      <c r="P844" s="158"/>
      <c r="Q844" s="158"/>
      <c r="R844" s="158"/>
      <c r="S844" s="158"/>
      <c r="T844" s="158"/>
      <c r="U844" s="158"/>
      <c r="V844" s="158"/>
      <c r="W844" s="158"/>
      <c r="X844" s="158"/>
      <c r="Y844" s="158"/>
      <c r="Z844" s="158"/>
      <c r="AA844" s="158"/>
      <c r="AB844" s="158"/>
      <c r="AC844" s="158"/>
      <c r="AD844" s="158"/>
      <c r="AE844" s="158"/>
    </row>
    <row r="845" spans="1:31" ht="12" customHeight="1">
      <c r="A845" s="158"/>
      <c r="B845" s="158"/>
      <c r="C845" s="158"/>
      <c r="D845" s="158"/>
      <c r="E845" s="158"/>
      <c r="F845" s="158"/>
      <c r="G845" s="158"/>
      <c r="H845" s="158"/>
      <c r="I845" s="158"/>
      <c r="J845" s="158"/>
      <c r="K845" s="158"/>
      <c r="L845" s="158"/>
      <c r="M845" s="158"/>
      <c r="N845" s="158"/>
      <c r="O845" s="158"/>
      <c r="P845" s="158"/>
      <c r="Q845" s="158"/>
      <c r="R845" s="158"/>
      <c r="S845" s="158"/>
      <c r="T845" s="158"/>
      <c r="U845" s="158"/>
      <c r="V845" s="158"/>
      <c r="W845" s="158"/>
      <c r="X845" s="158"/>
      <c r="Y845" s="158"/>
      <c r="Z845" s="158"/>
      <c r="AA845" s="158"/>
      <c r="AB845" s="158"/>
      <c r="AC845" s="158"/>
      <c r="AD845" s="158"/>
      <c r="AE845" s="158"/>
    </row>
    <row r="846" spans="1:31" ht="12" customHeight="1">
      <c r="A846" s="158"/>
      <c r="B846" s="158"/>
      <c r="C846" s="158"/>
      <c r="D846" s="158"/>
      <c r="E846" s="158"/>
      <c r="F846" s="158"/>
      <c r="G846" s="158"/>
      <c r="H846" s="158"/>
      <c r="I846" s="158"/>
      <c r="J846" s="158"/>
      <c r="K846" s="158"/>
      <c r="L846" s="158"/>
      <c r="M846" s="158"/>
      <c r="N846" s="158"/>
      <c r="O846" s="158"/>
      <c r="P846" s="158"/>
      <c r="Q846" s="158"/>
      <c r="R846" s="158"/>
      <c r="S846" s="158"/>
      <c r="T846" s="158"/>
      <c r="U846" s="158"/>
      <c r="V846" s="158"/>
      <c r="W846" s="158"/>
      <c r="X846" s="158"/>
      <c r="Y846" s="158"/>
      <c r="Z846" s="158"/>
      <c r="AA846" s="158"/>
      <c r="AB846" s="158"/>
      <c r="AC846" s="158"/>
      <c r="AD846" s="158"/>
      <c r="AE846" s="158"/>
    </row>
    <row r="847" spans="1:31" ht="12" customHeight="1">
      <c r="A847" s="158"/>
      <c r="B847" s="158"/>
      <c r="C847" s="158"/>
      <c r="D847" s="158"/>
      <c r="E847" s="158"/>
      <c r="F847" s="158"/>
      <c r="G847" s="158"/>
      <c r="H847" s="158"/>
      <c r="I847" s="158"/>
      <c r="J847" s="158"/>
      <c r="K847" s="158"/>
      <c r="L847" s="158"/>
      <c r="M847" s="158"/>
      <c r="N847" s="158"/>
      <c r="O847" s="158"/>
      <c r="P847" s="158"/>
      <c r="Q847" s="158"/>
      <c r="R847" s="158"/>
      <c r="S847" s="158"/>
      <c r="T847" s="158"/>
      <c r="U847" s="158"/>
      <c r="V847" s="158"/>
      <c r="W847" s="158"/>
      <c r="X847" s="158"/>
      <c r="Y847" s="158"/>
      <c r="Z847" s="158"/>
      <c r="AA847" s="158"/>
      <c r="AB847" s="158"/>
      <c r="AC847" s="158"/>
      <c r="AD847" s="158"/>
      <c r="AE847" s="158"/>
    </row>
    <row r="848" spans="1:31" ht="12" customHeight="1">
      <c r="A848" s="158"/>
      <c r="B848" s="158"/>
      <c r="C848" s="158"/>
      <c r="D848" s="158"/>
      <c r="E848" s="158"/>
      <c r="F848" s="158"/>
      <c r="G848" s="158"/>
      <c r="H848" s="158"/>
      <c r="I848" s="158"/>
      <c r="J848" s="158"/>
      <c r="K848" s="158"/>
      <c r="L848" s="158"/>
      <c r="M848" s="158"/>
      <c r="N848" s="158"/>
      <c r="O848" s="158"/>
      <c r="P848" s="158"/>
      <c r="Q848" s="158"/>
      <c r="R848" s="158"/>
      <c r="S848" s="158"/>
      <c r="T848" s="158"/>
      <c r="U848" s="158"/>
      <c r="V848" s="158"/>
      <c r="W848" s="158"/>
      <c r="X848" s="158"/>
      <c r="Y848" s="158"/>
      <c r="Z848" s="158"/>
      <c r="AA848" s="158"/>
      <c r="AB848" s="158"/>
      <c r="AC848" s="158"/>
      <c r="AD848" s="158"/>
      <c r="AE848" s="158"/>
    </row>
    <row r="849" spans="1:31" ht="12" customHeight="1">
      <c r="A849" s="158"/>
      <c r="B849" s="158"/>
      <c r="C849" s="158"/>
      <c r="D849" s="158"/>
      <c r="E849" s="158"/>
      <c r="F849" s="158"/>
      <c r="G849" s="158"/>
      <c r="H849" s="158"/>
      <c r="I849" s="158"/>
      <c r="J849" s="158"/>
      <c r="K849" s="158"/>
      <c r="L849" s="158"/>
      <c r="M849" s="158"/>
      <c r="N849" s="158"/>
      <c r="O849" s="158"/>
      <c r="P849" s="158"/>
      <c r="Q849" s="158"/>
      <c r="R849" s="158"/>
      <c r="S849" s="158"/>
      <c r="T849" s="158"/>
      <c r="U849" s="158"/>
      <c r="V849" s="158"/>
      <c r="W849" s="158"/>
      <c r="X849" s="158"/>
      <c r="Y849" s="158"/>
      <c r="Z849" s="158"/>
      <c r="AA849" s="158"/>
      <c r="AB849" s="158"/>
      <c r="AC849" s="158"/>
      <c r="AD849" s="158"/>
      <c r="AE849" s="158"/>
    </row>
    <row r="850" spans="1:31" ht="12" customHeight="1">
      <c r="A850" s="158"/>
      <c r="B850" s="158"/>
      <c r="C850" s="158"/>
      <c r="D850" s="158"/>
      <c r="E850" s="158"/>
      <c r="F850" s="158"/>
      <c r="G850" s="158"/>
      <c r="H850" s="158"/>
      <c r="I850" s="158"/>
      <c r="J850" s="158"/>
      <c r="K850" s="158"/>
      <c r="L850" s="158"/>
      <c r="M850" s="158"/>
      <c r="N850" s="158"/>
      <c r="O850" s="158"/>
      <c r="P850" s="158"/>
      <c r="Q850" s="158"/>
      <c r="R850" s="158"/>
      <c r="S850" s="158"/>
      <c r="T850" s="158"/>
      <c r="U850" s="158"/>
      <c r="V850" s="158"/>
      <c r="W850" s="158"/>
      <c r="X850" s="158"/>
      <c r="Y850" s="158"/>
      <c r="Z850" s="158"/>
      <c r="AA850" s="158"/>
      <c r="AB850" s="158"/>
      <c r="AC850" s="158"/>
      <c r="AD850" s="158"/>
      <c r="AE850" s="158"/>
    </row>
    <row r="851" spans="1:31" ht="12" customHeight="1">
      <c r="A851" s="158"/>
      <c r="B851" s="158"/>
      <c r="C851" s="158"/>
      <c r="D851" s="158"/>
      <c r="E851" s="158"/>
      <c r="F851" s="158"/>
      <c r="G851" s="158"/>
      <c r="H851" s="158"/>
      <c r="I851" s="158"/>
      <c r="J851" s="158"/>
      <c r="K851" s="158"/>
      <c r="L851" s="158"/>
      <c r="M851" s="158"/>
      <c r="N851" s="158"/>
      <c r="O851" s="158"/>
      <c r="P851" s="158"/>
      <c r="Q851" s="158"/>
      <c r="R851" s="158"/>
      <c r="S851" s="158"/>
      <c r="T851" s="158"/>
      <c r="U851" s="158"/>
      <c r="V851" s="158"/>
      <c r="W851" s="158"/>
      <c r="X851" s="158"/>
      <c r="Y851" s="158"/>
      <c r="Z851" s="158"/>
      <c r="AA851" s="158"/>
      <c r="AB851" s="158"/>
      <c r="AC851" s="158"/>
      <c r="AD851" s="158"/>
      <c r="AE851" s="158"/>
    </row>
    <row r="852" spans="1:31" ht="12" customHeight="1">
      <c r="A852" s="158"/>
      <c r="B852" s="158"/>
      <c r="C852" s="158"/>
      <c r="D852" s="158"/>
      <c r="E852" s="158"/>
      <c r="F852" s="158"/>
      <c r="G852" s="158"/>
      <c r="H852" s="158"/>
      <c r="I852" s="158"/>
      <c r="J852" s="158"/>
      <c r="K852" s="158"/>
      <c r="L852" s="158"/>
      <c r="M852" s="158"/>
      <c r="N852" s="158"/>
      <c r="O852" s="158"/>
      <c r="P852" s="158"/>
      <c r="Q852" s="158"/>
      <c r="R852" s="158"/>
      <c r="S852" s="158"/>
      <c r="T852" s="158"/>
      <c r="U852" s="158"/>
      <c r="V852" s="158"/>
      <c r="W852" s="158"/>
      <c r="X852" s="158"/>
      <c r="Y852" s="158"/>
      <c r="Z852" s="158"/>
      <c r="AA852" s="158"/>
      <c r="AB852" s="158"/>
      <c r="AC852" s="158"/>
      <c r="AD852" s="158"/>
      <c r="AE852" s="158"/>
    </row>
    <row r="853" spans="1:31" ht="12" customHeight="1">
      <c r="A853" s="158"/>
      <c r="B853" s="158"/>
      <c r="C853" s="158"/>
      <c r="D853" s="158"/>
      <c r="E853" s="158"/>
      <c r="F853" s="158"/>
      <c r="G853" s="158"/>
      <c r="H853" s="158"/>
      <c r="I853" s="158"/>
      <c r="J853" s="158"/>
      <c r="K853" s="158"/>
      <c r="L853" s="158"/>
      <c r="M853" s="158"/>
      <c r="N853" s="158"/>
      <c r="O853" s="158"/>
      <c r="P853" s="158"/>
      <c r="Q853" s="158"/>
      <c r="R853" s="158"/>
      <c r="S853" s="158"/>
      <c r="T853" s="158"/>
      <c r="U853" s="158"/>
      <c r="V853" s="158"/>
      <c r="W853" s="158"/>
      <c r="X853" s="158"/>
      <c r="Y853" s="158"/>
      <c r="Z853" s="158"/>
      <c r="AA853" s="158"/>
      <c r="AB853" s="158"/>
      <c r="AC853" s="158"/>
      <c r="AD853" s="158"/>
      <c r="AE853" s="158"/>
    </row>
    <row r="854" spans="1:31" ht="12" customHeight="1">
      <c r="A854" s="158"/>
      <c r="B854" s="158"/>
      <c r="C854" s="158"/>
      <c r="D854" s="158"/>
      <c r="E854" s="158"/>
      <c r="F854" s="158"/>
      <c r="G854" s="158"/>
      <c r="H854" s="158"/>
      <c r="I854" s="158"/>
      <c r="J854" s="158"/>
      <c r="K854" s="158"/>
      <c r="L854" s="158"/>
      <c r="M854" s="158"/>
      <c r="N854" s="158"/>
      <c r="O854" s="158"/>
      <c r="P854" s="158"/>
      <c r="Q854" s="158"/>
      <c r="R854" s="158"/>
      <c r="S854" s="158"/>
      <c r="T854" s="158"/>
      <c r="U854" s="158"/>
      <c r="V854" s="158"/>
      <c r="W854" s="158"/>
      <c r="X854" s="158"/>
      <c r="Y854" s="158"/>
      <c r="Z854" s="158"/>
      <c r="AA854" s="158"/>
      <c r="AB854" s="158"/>
      <c r="AC854" s="158"/>
      <c r="AD854" s="158"/>
      <c r="AE854" s="158"/>
    </row>
    <row r="855" spans="1:31" ht="12" customHeight="1">
      <c r="A855" s="158"/>
      <c r="B855" s="158"/>
      <c r="C855" s="158"/>
      <c r="D855" s="158"/>
      <c r="E855" s="158"/>
      <c r="F855" s="158"/>
      <c r="G855" s="158"/>
      <c r="H855" s="158"/>
      <c r="I855" s="158"/>
      <c r="J855" s="158"/>
      <c r="K855" s="158"/>
      <c r="L855" s="158"/>
      <c r="M855" s="158"/>
      <c r="N855" s="158"/>
      <c r="O855" s="158"/>
      <c r="P855" s="158"/>
      <c r="Q855" s="158"/>
      <c r="R855" s="158"/>
      <c r="S855" s="158"/>
      <c r="T855" s="158"/>
      <c r="U855" s="158"/>
      <c r="V855" s="158"/>
      <c r="W855" s="158"/>
      <c r="X855" s="158"/>
      <c r="Y855" s="158"/>
      <c r="Z855" s="158"/>
      <c r="AA855" s="158"/>
      <c r="AB855" s="158"/>
      <c r="AC855" s="158"/>
      <c r="AD855" s="158"/>
      <c r="AE855" s="158"/>
    </row>
    <row r="856" spans="1:31" ht="12" customHeight="1">
      <c r="A856" s="158"/>
      <c r="B856" s="158"/>
      <c r="C856" s="158"/>
      <c r="D856" s="158"/>
      <c r="E856" s="158"/>
      <c r="F856" s="158"/>
      <c r="G856" s="158"/>
      <c r="H856" s="158"/>
      <c r="I856" s="158"/>
      <c r="J856" s="158"/>
      <c r="K856" s="158"/>
      <c r="L856" s="158"/>
      <c r="M856" s="158"/>
      <c r="N856" s="158"/>
      <c r="O856" s="158"/>
      <c r="P856" s="158"/>
      <c r="Q856" s="158"/>
      <c r="R856" s="158"/>
      <c r="S856" s="158"/>
      <c r="T856" s="158"/>
      <c r="U856" s="158"/>
      <c r="V856" s="158"/>
      <c r="W856" s="158"/>
      <c r="X856" s="158"/>
      <c r="Y856" s="158"/>
      <c r="Z856" s="158"/>
      <c r="AA856" s="158"/>
      <c r="AB856" s="158"/>
      <c r="AC856" s="158"/>
      <c r="AD856" s="158"/>
      <c r="AE856" s="158"/>
    </row>
    <row r="857" spans="1:31" ht="12" customHeight="1">
      <c r="A857" s="158"/>
      <c r="B857" s="158"/>
      <c r="C857" s="158"/>
      <c r="D857" s="158"/>
      <c r="E857" s="158"/>
      <c r="F857" s="158"/>
      <c r="G857" s="158"/>
      <c r="H857" s="158"/>
      <c r="I857" s="158"/>
      <c r="J857" s="158"/>
      <c r="K857" s="158"/>
      <c r="L857" s="158"/>
      <c r="M857" s="158"/>
      <c r="N857" s="158"/>
      <c r="O857" s="158"/>
      <c r="P857" s="158"/>
      <c r="Q857" s="158"/>
      <c r="R857" s="158"/>
      <c r="S857" s="158"/>
      <c r="T857" s="158"/>
      <c r="U857" s="158"/>
      <c r="V857" s="158"/>
      <c r="W857" s="158"/>
      <c r="X857" s="158"/>
      <c r="Y857" s="158"/>
      <c r="Z857" s="158"/>
      <c r="AA857" s="158"/>
      <c r="AB857" s="158"/>
      <c r="AC857" s="158"/>
      <c r="AD857" s="158"/>
      <c r="AE857" s="158"/>
    </row>
    <row r="858" spans="1:31" ht="12" customHeight="1">
      <c r="A858" s="158"/>
      <c r="B858" s="158"/>
      <c r="C858" s="158"/>
      <c r="D858" s="158"/>
      <c r="E858" s="158"/>
      <c r="F858" s="158"/>
      <c r="G858" s="158"/>
      <c r="H858" s="158"/>
      <c r="I858" s="158"/>
      <c r="J858" s="158"/>
      <c r="K858" s="158"/>
      <c r="L858" s="158"/>
      <c r="M858" s="158"/>
      <c r="N858" s="158"/>
      <c r="O858" s="158"/>
      <c r="P858" s="158"/>
      <c r="Q858" s="158"/>
      <c r="R858" s="158"/>
      <c r="S858" s="158"/>
      <c r="T858" s="158"/>
      <c r="U858" s="158"/>
      <c r="V858" s="158"/>
      <c r="W858" s="158"/>
      <c r="X858" s="158"/>
      <c r="Y858" s="158"/>
      <c r="Z858" s="158"/>
      <c r="AA858" s="158"/>
      <c r="AB858" s="158"/>
      <c r="AC858" s="158"/>
      <c r="AD858" s="158"/>
      <c r="AE858" s="158"/>
    </row>
    <row r="859" spans="1:31" ht="12" customHeight="1">
      <c r="A859" s="158"/>
      <c r="B859" s="158"/>
      <c r="C859" s="158"/>
      <c r="D859" s="158"/>
      <c r="E859" s="158"/>
      <c r="F859" s="158"/>
      <c r="G859" s="158"/>
      <c r="H859" s="158"/>
      <c r="I859" s="158"/>
      <c r="J859" s="158"/>
      <c r="K859" s="158"/>
      <c r="L859" s="158"/>
      <c r="M859" s="158"/>
      <c r="N859" s="158"/>
      <c r="O859" s="158"/>
      <c r="P859" s="158"/>
      <c r="Q859" s="158"/>
      <c r="R859" s="158"/>
      <c r="S859" s="158"/>
      <c r="T859" s="158"/>
      <c r="U859" s="158"/>
      <c r="V859" s="158"/>
      <c r="W859" s="158"/>
      <c r="X859" s="158"/>
      <c r="Y859" s="158"/>
      <c r="Z859" s="158"/>
      <c r="AA859" s="158"/>
      <c r="AB859" s="158"/>
      <c r="AC859" s="158"/>
      <c r="AD859" s="158"/>
      <c r="AE859" s="158"/>
    </row>
    <row r="860" spans="1:31" ht="12" customHeight="1">
      <c r="A860" s="158"/>
      <c r="B860" s="158"/>
      <c r="C860" s="158"/>
      <c r="D860" s="158"/>
      <c r="E860" s="158"/>
      <c r="F860" s="158"/>
      <c r="G860" s="158"/>
      <c r="H860" s="158"/>
      <c r="I860" s="158"/>
      <c r="J860" s="158"/>
      <c r="K860" s="158"/>
      <c r="L860" s="158"/>
      <c r="M860" s="158"/>
      <c r="N860" s="158"/>
      <c r="O860" s="158"/>
      <c r="P860" s="158"/>
      <c r="Q860" s="158"/>
      <c r="R860" s="158"/>
      <c r="S860" s="158"/>
      <c r="T860" s="158"/>
      <c r="U860" s="158"/>
      <c r="V860" s="158"/>
      <c r="W860" s="158"/>
      <c r="X860" s="158"/>
      <c r="Y860" s="158"/>
      <c r="Z860" s="158"/>
      <c r="AA860" s="158"/>
      <c r="AB860" s="158"/>
      <c r="AC860" s="158"/>
      <c r="AD860" s="158"/>
      <c r="AE860" s="158"/>
    </row>
    <row r="861" spans="1:31" ht="12" customHeight="1">
      <c r="A861" s="158"/>
      <c r="B861" s="158"/>
      <c r="C861" s="158"/>
      <c r="D861" s="158"/>
      <c r="E861" s="158"/>
      <c r="F861" s="158"/>
      <c r="G861" s="158"/>
      <c r="H861" s="158"/>
      <c r="I861" s="158"/>
      <c r="J861" s="158"/>
      <c r="K861" s="158"/>
      <c r="L861" s="158"/>
      <c r="M861" s="158"/>
      <c r="N861" s="158"/>
      <c r="O861" s="158"/>
      <c r="P861" s="158"/>
      <c r="Q861" s="158"/>
      <c r="R861" s="158"/>
      <c r="S861" s="158"/>
      <c r="T861" s="158"/>
      <c r="U861" s="158"/>
      <c r="V861" s="158"/>
      <c r="W861" s="158"/>
      <c r="X861" s="158"/>
      <c r="Y861" s="158"/>
      <c r="Z861" s="158"/>
      <c r="AA861" s="158"/>
      <c r="AB861" s="158"/>
      <c r="AC861" s="158"/>
      <c r="AD861" s="158"/>
      <c r="AE861" s="158"/>
    </row>
    <row r="862" spans="1:31" ht="12" customHeight="1">
      <c r="A862" s="158"/>
      <c r="B862" s="158"/>
      <c r="C862" s="158"/>
      <c r="D862" s="158"/>
      <c r="E862" s="158"/>
      <c r="F862" s="158"/>
      <c r="G862" s="158"/>
      <c r="H862" s="158"/>
      <c r="I862" s="158"/>
      <c r="J862" s="158"/>
      <c r="K862" s="158"/>
      <c r="L862" s="158"/>
      <c r="M862" s="158"/>
      <c r="N862" s="158"/>
      <c r="O862" s="158"/>
      <c r="P862" s="158"/>
      <c r="Q862" s="158"/>
      <c r="R862" s="158"/>
      <c r="S862" s="158"/>
      <c r="T862" s="158"/>
      <c r="U862" s="158"/>
      <c r="V862" s="158"/>
      <c r="W862" s="158"/>
      <c r="X862" s="158"/>
      <c r="Y862" s="158"/>
      <c r="Z862" s="158"/>
      <c r="AA862" s="158"/>
      <c r="AB862" s="158"/>
      <c r="AC862" s="158"/>
      <c r="AD862" s="158"/>
      <c r="AE862" s="158"/>
    </row>
    <row r="863" spans="1:31" ht="12" customHeight="1">
      <c r="A863" s="158"/>
      <c r="B863" s="158"/>
      <c r="C863" s="158"/>
      <c r="D863" s="158"/>
      <c r="E863" s="158"/>
      <c r="F863" s="158"/>
      <c r="G863" s="158"/>
      <c r="H863" s="158"/>
      <c r="I863" s="158"/>
      <c r="J863" s="158"/>
      <c r="K863" s="158"/>
      <c r="L863" s="158"/>
      <c r="M863" s="158"/>
      <c r="N863" s="158"/>
      <c r="O863" s="158"/>
      <c r="P863" s="158"/>
      <c r="Q863" s="158"/>
      <c r="R863" s="158"/>
      <c r="S863" s="158"/>
      <c r="T863" s="158"/>
      <c r="U863" s="158"/>
      <c r="V863" s="158"/>
      <c r="W863" s="158"/>
      <c r="X863" s="158"/>
      <c r="Y863" s="158"/>
      <c r="Z863" s="158"/>
      <c r="AA863" s="158"/>
      <c r="AB863" s="158"/>
      <c r="AC863" s="158"/>
      <c r="AD863" s="158"/>
      <c r="AE863" s="158"/>
    </row>
    <row r="864" spans="1:31" ht="12" customHeight="1">
      <c r="A864" s="158"/>
      <c r="B864" s="158"/>
      <c r="C864" s="158"/>
      <c r="D864" s="158"/>
      <c r="E864" s="158"/>
      <c r="F864" s="158"/>
      <c r="G864" s="158"/>
      <c r="H864" s="158"/>
      <c r="I864" s="158"/>
      <c r="J864" s="158"/>
      <c r="K864" s="158"/>
      <c r="L864" s="158"/>
      <c r="M864" s="158"/>
      <c r="N864" s="158"/>
      <c r="O864" s="158"/>
      <c r="P864" s="158"/>
      <c r="Q864" s="158"/>
      <c r="R864" s="158"/>
      <c r="S864" s="158"/>
      <c r="T864" s="158"/>
      <c r="U864" s="158"/>
      <c r="V864" s="158"/>
      <c r="W864" s="158"/>
      <c r="X864" s="158"/>
      <c r="Y864" s="158"/>
      <c r="Z864" s="158"/>
      <c r="AA864" s="158"/>
      <c r="AB864" s="158"/>
      <c r="AC864" s="158"/>
      <c r="AD864" s="158"/>
      <c r="AE864" s="158"/>
    </row>
    <row r="865" spans="1:31" ht="12" customHeight="1">
      <c r="A865" s="158"/>
      <c r="B865" s="158"/>
      <c r="C865" s="158"/>
      <c r="D865" s="158"/>
      <c r="E865" s="158"/>
      <c r="F865" s="158"/>
      <c r="G865" s="158"/>
      <c r="H865" s="158"/>
      <c r="I865" s="158"/>
      <c r="J865" s="158"/>
      <c r="K865" s="158"/>
      <c r="L865" s="158"/>
      <c r="M865" s="158"/>
      <c r="N865" s="158"/>
      <c r="O865" s="158"/>
      <c r="P865" s="158"/>
      <c r="Q865" s="158"/>
      <c r="R865" s="158"/>
      <c r="S865" s="158"/>
      <c r="T865" s="158"/>
      <c r="U865" s="158"/>
      <c r="V865" s="158"/>
      <c r="W865" s="158"/>
      <c r="X865" s="158"/>
      <c r="Y865" s="158"/>
      <c r="Z865" s="158"/>
      <c r="AA865" s="158"/>
      <c r="AB865" s="158"/>
      <c r="AC865" s="158"/>
      <c r="AD865" s="158"/>
      <c r="AE865" s="158"/>
    </row>
    <row r="866" spans="1:31" ht="12" customHeight="1">
      <c r="A866" s="158"/>
      <c r="B866" s="158"/>
      <c r="C866" s="158"/>
      <c r="D866" s="158"/>
      <c r="E866" s="158"/>
      <c r="F866" s="158"/>
      <c r="G866" s="158"/>
      <c r="H866" s="158"/>
      <c r="I866" s="158"/>
      <c r="J866" s="158"/>
      <c r="K866" s="158"/>
      <c r="L866" s="158"/>
      <c r="M866" s="158"/>
      <c r="N866" s="158"/>
      <c r="O866" s="158"/>
      <c r="P866" s="158"/>
      <c r="Q866" s="158"/>
      <c r="R866" s="158"/>
      <c r="S866" s="158"/>
      <c r="T866" s="158"/>
      <c r="U866" s="158"/>
      <c r="V866" s="158"/>
      <c r="W866" s="158"/>
      <c r="X866" s="158"/>
      <c r="Y866" s="158"/>
      <c r="Z866" s="158"/>
      <c r="AA866" s="158"/>
      <c r="AB866" s="158"/>
      <c r="AC866" s="158"/>
      <c r="AD866" s="158"/>
      <c r="AE866" s="158"/>
    </row>
    <row r="867" spans="1:31" ht="12" customHeight="1">
      <c r="A867" s="158"/>
      <c r="B867" s="158"/>
      <c r="C867" s="158"/>
      <c r="D867" s="158"/>
      <c r="E867" s="158"/>
      <c r="F867" s="158"/>
      <c r="G867" s="158"/>
      <c r="H867" s="158"/>
      <c r="I867" s="158"/>
      <c r="J867" s="158"/>
      <c r="K867" s="158"/>
      <c r="L867" s="158"/>
      <c r="M867" s="158"/>
      <c r="N867" s="158"/>
      <c r="O867" s="158"/>
      <c r="P867" s="158"/>
      <c r="Q867" s="158"/>
      <c r="R867" s="158"/>
      <c r="S867" s="158"/>
      <c r="T867" s="158"/>
      <c r="U867" s="158"/>
      <c r="V867" s="158"/>
      <c r="W867" s="158"/>
      <c r="X867" s="158"/>
      <c r="Y867" s="158"/>
      <c r="Z867" s="158"/>
      <c r="AA867" s="158"/>
      <c r="AB867" s="158"/>
      <c r="AC867" s="158"/>
      <c r="AD867" s="158"/>
      <c r="AE867" s="158"/>
    </row>
    <row r="868" spans="1:31" ht="12" customHeight="1">
      <c r="A868" s="158"/>
      <c r="B868" s="158"/>
      <c r="C868" s="158"/>
      <c r="D868" s="158"/>
      <c r="E868" s="158"/>
      <c r="F868" s="158"/>
      <c r="G868" s="158"/>
      <c r="H868" s="158"/>
      <c r="I868" s="158"/>
      <c r="J868" s="158"/>
      <c r="K868" s="158"/>
      <c r="L868" s="158"/>
      <c r="M868" s="158"/>
      <c r="N868" s="158"/>
      <c r="O868" s="158"/>
      <c r="P868" s="158"/>
      <c r="Q868" s="158"/>
      <c r="R868" s="158"/>
      <c r="S868" s="158"/>
      <c r="T868" s="158"/>
      <c r="U868" s="158"/>
      <c r="V868" s="158"/>
      <c r="W868" s="158"/>
      <c r="X868" s="158"/>
      <c r="Y868" s="158"/>
      <c r="Z868" s="158"/>
      <c r="AA868" s="158"/>
      <c r="AB868" s="158"/>
      <c r="AC868" s="158"/>
      <c r="AD868" s="158"/>
      <c r="AE868" s="158"/>
    </row>
    <row r="869" spans="1:31" ht="12" customHeight="1">
      <c r="A869" s="158"/>
      <c r="B869" s="158"/>
      <c r="C869" s="158"/>
      <c r="D869" s="158"/>
      <c r="E869" s="158"/>
      <c r="F869" s="158"/>
      <c r="G869" s="158"/>
      <c r="H869" s="158"/>
      <c r="I869" s="158"/>
      <c r="J869" s="158"/>
      <c r="K869" s="158"/>
      <c r="L869" s="158"/>
      <c r="M869" s="158"/>
      <c r="N869" s="158"/>
      <c r="O869" s="158"/>
      <c r="P869" s="158"/>
      <c r="Q869" s="158"/>
      <c r="R869" s="158"/>
      <c r="S869" s="158"/>
      <c r="T869" s="158"/>
      <c r="U869" s="158"/>
      <c r="V869" s="158"/>
      <c r="W869" s="158"/>
      <c r="X869" s="158"/>
      <c r="Y869" s="158"/>
      <c r="Z869" s="158"/>
      <c r="AA869" s="158"/>
      <c r="AB869" s="158"/>
      <c r="AC869" s="158"/>
      <c r="AD869" s="158"/>
      <c r="AE869" s="158"/>
    </row>
    <row r="870" spans="1:31" ht="12" customHeight="1">
      <c r="A870" s="158"/>
      <c r="B870" s="158"/>
      <c r="C870" s="158"/>
      <c r="D870" s="158"/>
      <c r="E870" s="158"/>
      <c r="F870" s="158"/>
      <c r="G870" s="158"/>
      <c r="H870" s="158"/>
      <c r="I870" s="158"/>
      <c r="J870" s="158"/>
      <c r="K870" s="158"/>
      <c r="L870" s="158"/>
      <c r="M870" s="158"/>
      <c r="N870" s="158"/>
      <c r="O870" s="158"/>
      <c r="P870" s="158"/>
      <c r="Q870" s="158"/>
      <c r="R870" s="158"/>
      <c r="S870" s="158"/>
      <c r="T870" s="158"/>
      <c r="U870" s="158"/>
      <c r="V870" s="158"/>
      <c r="W870" s="158"/>
      <c r="X870" s="158"/>
      <c r="Y870" s="158"/>
      <c r="Z870" s="158"/>
      <c r="AA870" s="158"/>
      <c r="AB870" s="158"/>
      <c r="AC870" s="158"/>
      <c r="AD870" s="158"/>
      <c r="AE870" s="158"/>
    </row>
    <row r="871" spans="1:31" ht="12" customHeight="1">
      <c r="A871" s="158"/>
      <c r="B871" s="158"/>
      <c r="C871" s="158"/>
      <c r="D871" s="158"/>
      <c r="E871" s="158"/>
      <c r="F871" s="158"/>
      <c r="G871" s="158"/>
      <c r="H871" s="158"/>
      <c r="I871" s="158"/>
      <c r="J871" s="158"/>
      <c r="K871" s="158"/>
      <c r="L871" s="158"/>
      <c r="M871" s="158"/>
      <c r="N871" s="158"/>
      <c r="O871" s="158"/>
      <c r="P871" s="158"/>
      <c r="Q871" s="158"/>
      <c r="R871" s="158"/>
      <c r="S871" s="158"/>
      <c r="T871" s="158"/>
      <c r="U871" s="158"/>
      <c r="V871" s="158"/>
      <c r="W871" s="158"/>
      <c r="X871" s="158"/>
      <c r="Y871" s="158"/>
      <c r="Z871" s="158"/>
      <c r="AA871" s="158"/>
      <c r="AB871" s="158"/>
      <c r="AC871" s="158"/>
      <c r="AD871" s="158"/>
      <c r="AE871" s="158"/>
    </row>
    <row r="872" spans="1:31" ht="12" customHeight="1">
      <c r="A872" s="158"/>
      <c r="B872" s="158"/>
      <c r="C872" s="158"/>
      <c r="D872" s="158"/>
      <c r="E872" s="158"/>
      <c r="F872" s="158"/>
      <c r="G872" s="158"/>
      <c r="H872" s="158"/>
      <c r="I872" s="158"/>
      <c r="J872" s="158"/>
      <c r="K872" s="158"/>
      <c r="L872" s="158"/>
      <c r="M872" s="158"/>
      <c r="N872" s="158"/>
      <c r="O872" s="158"/>
      <c r="P872" s="158"/>
      <c r="Q872" s="158"/>
      <c r="R872" s="158"/>
      <c r="S872" s="158"/>
      <c r="T872" s="158"/>
      <c r="U872" s="158"/>
      <c r="V872" s="158"/>
      <c r="W872" s="158"/>
      <c r="X872" s="158"/>
      <c r="Y872" s="158"/>
      <c r="Z872" s="158"/>
      <c r="AA872" s="158"/>
      <c r="AB872" s="158"/>
      <c r="AC872" s="158"/>
      <c r="AD872" s="158"/>
      <c r="AE872" s="158"/>
    </row>
    <row r="873" spans="1:31" ht="12" customHeight="1">
      <c r="A873" s="158"/>
      <c r="B873" s="158"/>
      <c r="C873" s="158"/>
      <c r="D873" s="158"/>
      <c r="E873" s="158"/>
      <c r="F873" s="158"/>
      <c r="G873" s="158"/>
      <c r="H873" s="158"/>
      <c r="I873" s="158"/>
      <c r="J873" s="158"/>
      <c r="K873" s="158"/>
      <c r="L873" s="158"/>
      <c r="M873" s="158"/>
      <c r="N873" s="158"/>
      <c r="O873" s="158"/>
      <c r="P873" s="158"/>
      <c r="Q873" s="158"/>
      <c r="R873" s="158"/>
      <c r="S873" s="158"/>
      <c r="T873" s="158"/>
      <c r="U873" s="158"/>
      <c r="V873" s="158"/>
      <c r="W873" s="158"/>
      <c r="X873" s="158"/>
      <c r="Y873" s="158"/>
      <c r="Z873" s="158"/>
      <c r="AA873" s="158"/>
      <c r="AB873" s="158"/>
      <c r="AC873" s="158"/>
      <c r="AD873" s="158"/>
      <c r="AE873" s="158"/>
    </row>
    <row r="874" spans="1:31" ht="12" customHeight="1">
      <c r="A874" s="158"/>
      <c r="B874" s="158"/>
      <c r="C874" s="158"/>
      <c r="D874" s="158"/>
      <c r="E874" s="158"/>
      <c r="F874" s="158"/>
      <c r="G874" s="158"/>
      <c r="H874" s="158"/>
      <c r="I874" s="158"/>
      <c r="J874" s="158"/>
      <c r="K874" s="158"/>
      <c r="L874" s="158"/>
      <c r="M874" s="158"/>
      <c r="N874" s="158"/>
      <c r="O874" s="158"/>
      <c r="P874" s="158"/>
      <c r="Q874" s="158"/>
      <c r="R874" s="158"/>
      <c r="S874" s="158"/>
      <c r="T874" s="158"/>
      <c r="U874" s="158"/>
      <c r="V874" s="158"/>
      <c r="W874" s="158"/>
      <c r="X874" s="158"/>
      <c r="Y874" s="158"/>
      <c r="Z874" s="158"/>
      <c r="AA874" s="158"/>
      <c r="AB874" s="158"/>
      <c r="AC874" s="158"/>
      <c r="AD874" s="158"/>
      <c r="AE874" s="158"/>
    </row>
    <row r="875" spans="1:31" ht="12" customHeight="1">
      <c r="A875" s="158"/>
      <c r="B875" s="158"/>
      <c r="C875" s="158"/>
      <c r="D875" s="158"/>
      <c r="E875" s="158"/>
      <c r="F875" s="158"/>
      <c r="G875" s="158"/>
      <c r="H875" s="158"/>
      <c r="I875" s="158"/>
      <c r="J875" s="158"/>
      <c r="K875" s="158"/>
      <c r="L875" s="158"/>
      <c r="M875" s="158"/>
      <c r="N875" s="158"/>
      <c r="O875" s="158"/>
      <c r="P875" s="158"/>
      <c r="Q875" s="158"/>
      <c r="R875" s="158"/>
      <c r="S875" s="158"/>
      <c r="T875" s="158"/>
      <c r="U875" s="158"/>
      <c r="V875" s="158"/>
      <c r="W875" s="158"/>
      <c r="X875" s="158"/>
      <c r="Y875" s="158"/>
      <c r="Z875" s="158"/>
      <c r="AA875" s="158"/>
      <c r="AB875" s="158"/>
      <c r="AC875" s="158"/>
      <c r="AD875" s="158"/>
      <c r="AE875" s="158"/>
    </row>
    <row r="876" spans="1:31" ht="12" customHeight="1">
      <c r="A876" s="158"/>
      <c r="B876" s="158"/>
      <c r="C876" s="158"/>
      <c r="D876" s="158"/>
      <c r="E876" s="158"/>
      <c r="F876" s="158"/>
      <c r="G876" s="158"/>
      <c r="H876" s="158"/>
      <c r="I876" s="158"/>
      <c r="J876" s="158"/>
      <c r="K876" s="158"/>
      <c r="L876" s="158"/>
      <c r="M876" s="158"/>
      <c r="N876" s="158"/>
      <c r="O876" s="158"/>
      <c r="P876" s="158"/>
      <c r="Q876" s="158"/>
      <c r="R876" s="158"/>
      <c r="S876" s="158"/>
      <c r="T876" s="158"/>
      <c r="U876" s="158"/>
      <c r="V876" s="158"/>
      <c r="W876" s="158"/>
      <c r="X876" s="158"/>
      <c r="Y876" s="158"/>
      <c r="Z876" s="158"/>
      <c r="AA876" s="158"/>
      <c r="AB876" s="158"/>
      <c r="AC876" s="158"/>
      <c r="AD876" s="158"/>
      <c r="AE876" s="158"/>
    </row>
    <row r="877" spans="1:31" ht="12" customHeight="1">
      <c r="A877" s="158"/>
      <c r="B877" s="158"/>
      <c r="C877" s="158"/>
      <c r="D877" s="158"/>
      <c r="E877" s="158"/>
      <c r="F877" s="158"/>
      <c r="G877" s="158"/>
      <c r="H877" s="158"/>
      <c r="I877" s="158"/>
      <c r="J877" s="158"/>
      <c r="K877" s="158"/>
      <c r="L877" s="158"/>
      <c r="M877" s="158"/>
      <c r="N877" s="158"/>
      <c r="O877" s="158"/>
      <c r="P877" s="158"/>
      <c r="Q877" s="158"/>
      <c r="R877" s="158"/>
      <c r="S877" s="158"/>
      <c r="T877" s="158"/>
      <c r="U877" s="158"/>
      <c r="V877" s="158"/>
      <c r="W877" s="158"/>
      <c r="X877" s="158"/>
      <c r="Y877" s="158"/>
      <c r="Z877" s="158"/>
      <c r="AA877" s="158"/>
      <c r="AB877" s="158"/>
      <c r="AC877" s="158"/>
      <c r="AD877" s="158"/>
      <c r="AE877" s="158"/>
    </row>
    <row r="878" spans="1:31" ht="12" customHeight="1">
      <c r="A878" s="158"/>
      <c r="B878" s="158"/>
      <c r="C878" s="158"/>
      <c r="D878" s="158"/>
      <c r="E878" s="158"/>
      <c r="F878" s="158"/>
      <c r="G878" s="158"/>
      <c r="H878" s="158"/>
      <c r="I878" s="158"/>
      <c r="J878" s="158"/>
      <c r="K878" s="158"/>
      <c r="L878" s="158"/>
      <c r="M878" s="158"/>
      <c r="N878" s="158"/>
      <c r="O878" s="158"/>
      <c r="P878" s="158"/>
      <c r="Q878" s="158"/>
      <c r="R878" s="158"/>
      <c r="S878" s="158"/>
      <c r="T878" s="158"/>
      <c r="U878" s="158"/>
      <c r="V878" s="158"/>
      <c r="W878" s="158"/>
      <c r="X878" s="158"/>
      <c r="Y878" s="158"/>
      <c r="Z878" s="158"/>
      <c r="AA878" s="158"/>
      <c r="AB878" s="158"/>
      <c r="AC878" s="158"/>
      <c r="AD878" s="158"/>
      <c r="AE878" s="158"/>
    </row>
    <row r="879" spans="1:31" ht="12" customHeight="1">
      <c r="A879" s="158"/>
      <c r="B879" s="158"/>
      <c r="C879" s="158"/>
      <c r="D879" s="158"/>
      <c r="E879" s="158"/>
      <c r="F879" s="158"/>
      <c r="G879" s="158"/>
      <c r="H879" s="158"/>
      <c r="I879" s="158"/>
      <c r="J879" s="158"/>
      <c r="K879" s="158"/>
      <c r="L879" s="158"/>
      <c r="M879" s="158"/>
      <c r="N879" s="158"/>
      <c r="O879" s="158"/>
      <c r="P879" s="158"/>
      <c r="Q879" s="158"/>
      <c r="R879" s="158"/>
      <c r="S879" s="158"/>
      <c r="T879" s="158"/>
      <c r="U879" s="158"/>
      <c r="V879" s="158"/>
      <c r="W879" s="158"/>
      <c r="X879" s="158"/>
      <c r="Y879" s="158"/>
      <c r="Z879" s="158"/>
      <c r="AA879" s="158"/>
      <c r="AB879" s="158"/>
      <c r="AC879" s="158"/>
      <c r="AD879" s="158"/>
      <c r="AE879" s="158"/>
    </row>
    <row r="880" spans="1:31" ht="12" customHeight="1">
      <c r="A880" s="158"/>
      <c r="B880" s="158"/>
      <c r="C880" s="158"/>
      <c r="D880" s="158"/>
      <c r="E880" s="158"/>
      <c r="F880" s="158"/>
      <c r="G880" s="158"/>
      <c r="H880" s="158"/>
      <c r="I880" s="158"/>
      <c r="J880" s="158"/>
      <c r="K880" s="158"/>
      <c r="L880" s="158"/>
      <c r="M880" s="158"/>
      <c r="N880" s="158"/>
      <c r="O880" s="158"/>
      <c r="P880" s="158"/>
      <c r="Q880" s="158"/>
      <c r="R880" s="158"/>
      <c r="S880" s="158"/>
      <c r="T880" s="158"/>
      <c r="U880" s="158"/>
      <c r="V880" s="158"/>
      <c r="W880" s="158"/>
      <c r="X880" s="158"/>
      <c r="Y880" s="158"/>
      <c r="Z880" s="158"/>
      <c r="AA880" s="158"/>
      <c r="AB880" s="158"/>
      <c r="AC880" s="158"/>
      <c r="AD880" s="158"/>
      <c r="AE880" s="158"/>
    </row>
    <row r="881" spans="1:31" ht="12" customHeight="1">
      <c r="A881" s="158"/>
      <c r="B881" s="158"/>
      <c r="C881" s="158"/>
      <c r="D881" s="158"/>
      <c r="E881" s="158"/>
      <c r="F881" s="158"/>
      <c r="G881" s="158"/>
      <c r="H881" s="158"/>
      <c r="I881" s="158"/>
      <c r="J881" s="158"/>
      <c r="K881" s="158"/>
      <c r="L881" s="158"/>
      <c r="M881" s="158"/>
      <c r="N881" s="158"/>
      <c r="O881" s="158"/>
      <c r="P881" s="158"/>
      <c r="Q881" s="158"/>
      <c r="R881" s="158"/>
      <c r="S881" s="158"/>
      <c r="T881" s="158"/>
      <c r="U881" s="158"/>
      <c r="V881" s="158"/>
      <c r="W881" s="158"/>
      <c r="X881" s="158"/>
      <c r="Y881" s="158"/>
      <c r="Z881" s="158"/>
      <c r="AA881" s="158"/>
      <c r="AB881" s="158"/>
      <c r="AC881" s="158"/>
      <c r="AD881" s="158"/>
      <c r="AE881" s="158"/>
    </row>
    <row r="882" spans="1:31" ht="12" customHeight="1">
      <c r="A882" s="158"/>
      <c r="B882" s="158"/>
      <c r="C882" s="158"/>
      <c r="D882" s="158"/>
      <c r="E882" s="158"/>
      <c r="F882" s="158"/>
      <c r="G882" s="158"/>
      <c r="H882" s="158"/>
      <c r="I882" s="158"/>
      <c r="J882" s="158"/>
      <c r="K882" s="158"/>
      <c r="L882" s="158"/>
      <c r="M882" s="158"/>
      <c r="N882" s="158"/>
      <c r="O882" s="158"/>
      <c r="P882" s="158"/>
      <c r="Q882" s="158"/>
      <c r="R882" s="158"/>
      <c r="S882" s="158"/>
      <c r="T882" s="158"/>
      <c r="U882" s="158"/>
      <c r="V882" s="158"/>
      <c r="W882" s="158"/>
      <c r="X882" s="158"/>
      <c r="Y882" s="158"/>
      <c r="Z882" s="158"/>
      <c r="AA882" s="158"/>
      <c r="AB882" s="158"/>
      <c r="AC882" s="158"/>
      <c r="AD882" s="158"/>
      <c r="AE882" s="158"/>
    </row>
    <row r="883" spans="1:31" ht="12" customHeight="1">
      <c r="A883" s="158"/>
      <c r="B883" s="158"/>
      <c r="C883" s="158"/>
      <c r="D883" s="158"/>
      <c r="E883" s="158"/>
      <c r="F883" s="158"/>
      <c r="G883" s="158"/>
      <c r="H883" s="158"/>
      <c r="I883" s="158"/>
      <c r="J883" s="158"/>
      <c r="K883" s="158"/>
      <c r="L883" s="158"/>
      <c r="M883" s="158"/>
      <c r="N883" s="158"/>
      <c r="O883" s="158"/>
      <c r="P883" s="158"/>
      <c r="Q883" s="158"/>
      <c r="R883" s="158"/>
      <c r="S883" s="158"/>
      <c r="T883" s="158"/>
      <c r="U883" s="158"/>
      <c r="V883" s="158"/>
      <c r="W883" s="158"/>
      <c r="X883" s="158"/>
      <c r="Y883" s="158"/>
      <c r="Z883" s="158"/>
      <c r="AA883" s="158"/>
      <c r="AB883" s="158"/>
      <c r="AC883" s="158"/>
      <c r="AD883" s="158"/>
      <c r="AE883" s="158"/>
    </row>
    <row r="884" spans="1:31" ht="12" customHeight="1">
      <c r="A884" s="158"/>
      <c r="B884" s="158"/>
      <c r="C884" s="158"/>
      <c r="D884" s="158"/>
      <c r="E884" s="158"/>
      <c r="F884" s="158"/>
      <c r="G884" s="158"/>
      <c r="H884" s="158"/>
      <c r="I884" s="158"/>
      <c r="J884" s="158"/>
      <c r="K884" s="158"/>
      <c r="L884" s="158"/>
      <c r="M884" s="158"/>
      <c r="N884" s="158"/>
      <c r="O884" s="158"/>
      <c r="P884" s="158"/>
      <c r="Q884" s="158"/>
      <c r="R884" s="158"/>
      <c r="S884" s="158"/>
      <c r="T884" s="158"/>
      <c r="U884" s="158"/>
      <c r="V884" s="158"/>
      <c r="W884" s="158"/>
      <c r="X884" s="158"/>
      <c r="Y884" s="158"/>
      <c r="Z884" s="158"/>
      <c r="AA884" s="158"/>
      <c r="AB884" s="158"/>
      <c r="AC884" s="158"/>
      <c r="AD884" s="158"/>
      <c r="AE884" s="158"/>
    </row>
    <row r="885" spans="1:31" ht="12" customHeight="1">
      <c r="A885" s="158"/>
      <c r="B885" s="158"/>
      <c r="C885" s="158"/>
      <c r="D885" s="158"/>
      <c r="E885" s="158"/>
      <c r="F885" s="158"/>
      <c r="G885" s="158"/>
      <c r="H885" s="158"/>
      <c r="I885" s="158"/>
      <c r="J885" s="158"/>
      <c r="K885" s="158"/>
      <c r="L885" s="158"/>
      <c r="M885" s="158"/>
      <c r="N885" s="158"/>
      <c r="O885" s="158"/>
      <c r="P885" s="158"/>
      <c r="Q885" s="158"/>
      <c r="R885" s="158"/>
      <c r="S885" s="158"/>
      <c r="T885" s="158"/>
      <c r="U885" s="158"/>
      <c r="V885" s="158"/>
      <c r="W885" s="158"/>
      <c r="X885" s="158"/>
      <c r="Y885" s="158"/>
      <c r="Z885" s="158"/>
      <c r="AA885" s="158"/>
      <c r="AB885" s="158"/>
      <c r="AC885" s="158"/>
      <c r="AD885" s="158"/>
      <c r="AE885" s="158"/>
    </row>
    <row r="886" spans="1:31" ht="12" customHeight="1">
      <c r="A886" s="158"/>
      <c r="B886" s="158"/>
      <c r="C886" s="158"/>
      <c r="D886" s="158"/>
      <c r="E886" s="158"/>
      <c r="F886" s="158"/>
      <c r="G886" s="158"/>
      <c r="H886" s="158"/>
      <c r="I886" s="158"/>
      <c r="J886" s="158"/>
      <c r="K886" s="158"/>
      <c r="L886" s="158"/>
      <c r="M886" s="158"/>
      <c r="N886" s="158"/>
      <c r="O886" s="158"/>
      <c r="P886" s="158"/>
      <c r="Q886" s="158"/>
      <c r="R886" s="158"/>
      <c r="S886" s="158"/>
      <c r="T886" s="158"/>
      <c r="U886" s="158"/>
      <c r="V886" s="158"/>
      <c r="W886" s="158"/>
      <c r="X886" s="158"/>
      <c r="Y886" s="158"/>
      <c r="Z886" s="158"/>
      <c r="AA886" s="158"/>
      <c r="AB886" s="158"/>
      <c r="AC886" s="158"/>
      <c r="AD886" s="158"/>
      <c r="AE886" s="158"/>
    </row>
    <row r="887" spans="1:31" ht="12" customHeight="1">
      <c r="A887" s="158"/>
      <c r="B887" s="158"/>
      <c r="C887" s="158"/>
      <c r="D887" s="158"/>
      <c r="E887" s="158"/>
      <c r="F887" s="158"/>
      <c r="G887" s="158"/>
      <c r="H887" s="158"/>
      <c r="I887" s="158"/>
      <c r="J887" s="158"/>
      <c r="K887" s="158"/>
      <c r="L887" s="158"/>
      <c r="M887" s="158"/>
      <c r="N887" s="158"/>
      <c r="O887" s="158"/>
      <c r="P887" s="158"/>
      <c r="Q887" s="158"/>
      <c r="R887" s="158"/>
      <c r="S887" s="158"/>
      <c r="T887" s="158"/>
      <c r="U887" s="158"/>
      <c r="V887" s="158"/>
      <c r="W887" s="158"/>
      <c r="X887" s="158"/>
      <c r="Y887" s="158"/>
      <c r="Z887" s="158"/>
      <c r="AA887" s="158"/>
      <c r="AB887" s="158"/>
      <c r="AC887" s="158"/>
      <c r="AD887" s="158"/>
      <c r="AE887" s="158"/>
    </row>
    <row r="888" spans="1:31" ht="12" customHeight="1">
      <c r="A888" s="158"/>
      <c r="B888" s="158"/>
      <c r="C888" s="158"/>
      <c r="D888" s="158"/>
      <c r="E888" s="158"/>
      <c r="F888" s="158"/>
      <c r="G888" s="158"/>
      <c r="H888" s="158"/>
      <c r="I888" s="158"/>
      <c r="J888" s="158"/>
      <c r="K888" s="158"/>
      <c r="L888" s="158"/>
      <c r="M888" s="158"/>
      <c r="N888" s="158"/>
      <c r="O888" s="158"/>
      <c r="P888" s="158"/>
      <c r="Q888" s="158"/>
      <c r="R888" s="158"/>
      <c r="S888" s="158"/>
      <c r="T888" s="158"/>
      <c r="U888" s="158"/>
      <c r="V888" s="158"/>
      <c r="W888" s="158"/>
      <c r="X888" s="158"/>
      <c r="Y888" s="158"/>
      <c r="Z888" s="158"/>
      <c r="AA888" s="158"/>
      <c r="AB888" s="158"/>
      <c r="AC888" s="158"/>
      <c r="AD888" s="158"/>
      <c r="AE888" s="158"/>
    </row>
    <row r="889" spans="1:31" ht="12" customHeight="1">
      <c r="A889" s="158"/>
      <c r="B889" s="158"/>
      <c r="C889" s="158"/>
      <c r="D889" s="158"/>
      <c r="E889" s="158"/>
      <c r="F889" s="158"/>
      <c r="G889" s="158"/>
      <c r="H889" s="158"/>
      <c r="I889" s="158"/>
      <c r="J889" s="158"/>
      <c r="K889" s="158"/>
      <c r="L889" s="158"/>
      <c r="M889" s="158"/>
      <c r="N889" s="158"/>
      <c r="O889" s="158"/>
      <c r="P889" s="158"/>
      <c r="Q889" s="158"/>
      <c r="R889" s="158"/>
      <c r="S889" s="158"/>
      <c r="T889" s="158"/>
      <c r="U889" s="158"/>
      <c r="V889" s="158"/>
      <c r="W889" s="158"/>
      <c r="X889" s="158"/>
      <c r="Y889" s="158"/>
      <c r="Z889" s="158"/>
      <c r="AA889" s="158"/>
      <c r="AB889" s="158"/>
      <c r="AC889" s="158"/>
      <c r="AD889" s="158"/>
      <c r="AE889" s="158"/>
    </row>
    <row r="890" spans="1:31" ht="12" customHeight="1">
      <c r="A890" s="158"/>
      <c r="B890" s="158"/>
      <c r="C890" s="158"/>
      <c r="D890" s="158"/>
      <c r="E890" s="158"/>
      <c r="F890" s="158"/>
      <c r="G890" s="158"/>
      <c r="H890" s="158"/>
      <c r="I890" s="158"/>
      <c r="J890" s="158"/>
      <c r="K890" s="158"/>
      <c r="L890" s="158"/>
      <c r="M890" s="158"/>
      <c r="N890" s="158"/>
      <c r="O890" s="158"/>
      <c r="P890" s="158"/>
      <c r="Q890" s="158"/>
      <c r="R890" s="158"/>
      <c r="S890" s="158"/>
      <c r="T890" s="158"/>
      <c r="U890" s="158"/>
      <c r="V890" s="158"/>
      <c r="W890" s="158"/>
      <c r="X890" s="158"/>
      <c r="Y890" s="158"/>
      <c r="Z890" s="158"/>
      <c r="AA890" s="158"/>
      <c r="AB890" s="158"/>
      <c r="AC890" s="158"/>
      <c r="AD890" s="158"/>
      <c r="AE890" s="158"/>
    </row>
    <row r="891" spans="1:31" ht="12" customHeight="1">
      <c r="A891" s="158"/>
      <c r="B891" s="158"/>
      <c r="C891" s="158"/>
      <c r="D891" s="158"/>
      <c r="E891" s="158"/>
      <c r="F891" s="158"/>
      <c r="G891" s="158"/>
      <c r="H891" s="158"/>
      <c r="I891" s="158"/>
      <c r="J891" s="158"/>
      <c r="K891" s="158"/>
      <c r="L891" s="158"/>
      <c r="M891" s="158"/>
      <c r="N891" s="158"/>
      <c r="O891" s="158"/>
      <c r="P891" s="158"/>
      <c r="Q891" s="158"/>
      <c r="R891" s="158"/>
      <c r="S891" s="158"/>
      <c r="T891" s="158"/>
      <c r="U891" s="158"/>
      <c r="V891" s="158"/>
      <c r="W891" s="158"/>
      <c r="X891" s="158"/>
      <c r="Y891" s="158"/>
      <c r="Z891" s="158"/>
      <c r="AA891" s="158"/>
      <c r="AB891" s="158"/>
      <c r="AC891" s="158"/>
      <c r="AD891" s="158"/>
      <c r="AE891" s="158"/>
    </row>
    <row r="892" spans="1:31" ht="12" customHeight="1">
      <c r="A892" s="158"/>
      <c r="B892" s="158"/>
      <c r="C892" s="158"/>
      <c r="D892" s="158"/>
      <c r="E892" s="158"/>
      <c r="F892" s="158"/>
      <c r="G892" s="158"/>
      <c r="H892" s="158"/>
      <c r="I892" s="158"/>
      <c r="J892" s="158"/>
      <c r="K892" s="158"/>
      <c r="L892" s="158"/>
      <c r="M892" s="158"/>
      <c r="N892" s="158"/>
      <c r="O892" s="158"/>
      <c r="P892" s="158"/>
      <c r="Q892" s="158"/>
      <c r="R892" s="158"/>
      <c r="S892" s="158"/>
      <c r="T892" s="158"/>
      <c r="U892" s="158"/>
      <c r="V892" s="158"/>
      <c r="W892" s="158"/>
      <c r="X892" s="158"/>
      <c r="Y892" s="158"/>
      <c r="Z892" s="158"/>
      <c r="AA892" s="158"/>
      <c r="AB892" s="158"/>
      <c r="AC892" s="158"/>
      <c r="AD892" s="158"/>
      <c r="AE892" s="158"/>
    </row>
    <row r="893" spans="1:31" ht="12" customHeight="1">
      <c r="A893" s="158"/>
      <c r="B893" s="158"/>
      <c r="C893" s="158"/>
      <c r="D893" s="158"/>
      <c r="E893" s="158"/>
      <c r="F893" s="158"/>
      <c r="G893" s="158"/>
      <c r="H893" s="158"/>
      <c r="I893" s="158"/>
      <c r="J893" s="158"/>
      <c r="K893" s="158"/>
      <c r="L893" s="158"/>
      <c r="M893" s="158"/>
      <c r="N893" s="158"/>
      <c r="O893" s="158"/>
      <c r="P893" s="158"/>
      <c r="Q893" s="158"/>
      <c r="R893" s="158"/>
      <c r="S893" s="158"/>
      <c r="T893" s="158"/>
      <c r="U893" s="158"/>
      <c r="V893" s="158"/>
      <c r="W893" s="158"/>
      <c r="X893" s="158"/>
      <c r="Y893" s="158"/>
      <c r="Z893" s="158"/>
      <c r="AA893" s="158"/>
      <c r="AB893" s="158"/>
      <c r="AC893" s="158"/>
      <c r="AD893" s="158"/>
      <c r="AE893" s="158"/>
    </row>
    <row r="894" spans="1:31" ht="12" customHeight="1">
      <c r="A894" s="158"/>
      <c r="B894" s="158"/>
      <c r="C894" s="158"/>
      <c r="D894" s="158"/>
      <c r="E894" s="158"/>
      <c r="F894" s="158"/>
      <c r="G894" s="158"/>
      <c r="H894" s="158"/>
      <c r="I894" s="158"/>
      <c r="J894" s="158"/>
      <c r="K894" s="158"/>
      <c r="L894" s="158"/>
      <c r="M894" s="158"/>
      <c r="N894" s="158"/>
      <c r="O894" s="158"/>
      <c r="P894" s="158"/>
      <c r="Q894" s="158"/>
      <c r="R894" s="158"/>
      <c r="S894" s="158"/>
      <c r="T894" s="158"/>
      <c r="U894" s="158"/>
      <c r="V894" s="158"/>
      <c r="W894" s="158"/>
      <c r="X894" s="158"/>
      <c r="Y894" s="158"/>
      <c r="Z894" s="158"/>
      <c r="AA894" s="158"/>
      <c r="AB894" s="158"/>
      <c r="AC894" s="158"/>
      <c r="AD894" s="158"/>
      <c r="AE894" s="158"/>
    </row>
    <row r="895" spans="1:31" ht="12" customHeight="1">
      <c r="A895" s="158"/>
      <c r="B895" s="158"/>
      <c r="C895" s="158"/>
      <c r="D895" s="158"/>
      <c r="E895" s="158"/>
      <c r="F895" s="158"/>
      <c r="G895" s="158"/>
      <c r="H895" s="158"/>
      <c r="I895" s="158"/>
      <c r="J895" s="158"/>
      <c r="K895" s="158"/>
      <c r="L895" s="158"/>
      <c r="M895" s="158"/>
      <c r="N895" s="158"/>
      <c r="O895" s="158"/>
      <c r="P895" s="158"/>
      <c r="Q895" s="158"/>
      <c r="R895" s="158"/>
      <c r="S895" s="158"/>
      <c r="T895" s="158"/>
      <c r="U895" s="158"/>
      <c r="V895" s="158"/>
      <c r="W895" s="158"/>
      <c r="X895" s="158"/>
      <c r="Y895" s="158"/>
      <c r="Z895" s="158"/>
      <c r="AA895" s="158"/>
      <c r="AB895" s="158"/>
      <c r="AC895" s="158"/>
      <c r="AD895" s="158"/>
      <c r="AE895" s="158"/>
    </row>
    <row r="896" spans="1:31" ht="12" customHeight="1">
      <c r="A896" s="158"/>
      <c r="B896" s="158"/>
      <c r="C896" s="158"/>
      <c r="D896" s="158"/>
      <c r="E896" s="158"/>
      <c r="F896" s="158"/>
      <c r="G896" s="158"/>
      <c r="H896" s="158"/>
      <c r="I896" s="158"/>
      <c r="J896" s="158"/>
      <c r="K896" s="158"/>
      <c r="L896" s="158"/>
      <c r="M896" s="158"/>
      <c r="N896" s="158"/>
      <c r="O896" s="158"/>
      <c r="P896" s="158"/>
      <c r="Q896" s="158"/>
      <c r="R896" s="158"/>
      <c r="S896" s="158"/>
      <c r="T896" s="158"/>
      <c r="U896" s="158"/>
      <c r="V896" s="158"/>
      <c r="W896" s="158"/>
      <c r="X896" s="158"/>
      <c r="Y896" s="158"/>
      <c r="Z896" s="158"/>
      <c r="AA896" s="158"/>
      <c r="AB896" s="158"/>
      <c r="AC896" s="158"/>
      <c r="AD896" s="158"/>
      <c r="AE896" s="158"/>
    </row>
    <row r="897" spans="1:31" ht="12" customHeight="1">
      <c r="A897" s="158"/>
      <c r="B897" s="158"/>
      <c r="C897" s="158"/>
      <c r="D897" s="158"/>
      <c r="E897" s="158"/>
      <c r="F897" s="158"/>
      <c r="G897" s="158"/>
      <c r="H897" s="158"/>
      <c r="I897" s="158"/>
      <c r="J897" s="158"/>
      <c r="K897" s="158"/>
      <c r="L897" s="158"/>
      <c r="M897" s="158"/>
      <c r="N897" s="158"/>
      <c r="O897" s="158"/>
      <c r="P897" s="158"/>
      <c r="Q897" s="158"/>
      <c r="R897" s="158"/>
      <c r="S897" s="158"/>
      <c r="T897" s="158"/>
      <c r="U897" s="158"/>
      <c r="V897" s="158"/>
      <c r="W897" s="158"/>
      <c r="X897" s="158"/>
      <c r="Y897" s="158"/>
      <c r="Z897" s="158"/>
      <c r="AA897" s="158"/>
      <c r="AB897" s="158"/>
      <c r="AC897" s="158"/>
      <c r="AD897" s="158"/>
      <c r="AE897" s="158"/>
    </row>
    <row r="898" spans="1:31" ht="12" customHeight="1">
      <c r="A898" s="158"/>
      <c r="B898" s="158"/>
      <c r="C898" s="158"/>
      <c r="D898" s="158"/>
      <c r="E898" s="158"/>
      <c r="F898" s="158"/>
      <c r="G898" s="158"/>
      <c r="H898" s="158"/>
      <c r="I898" s="158"/>
      <c r="J898" s="158"/>
      <c r="K898" s="158"/>
      <c r="L898" s="158"/>
      <c r="M898" s="158"/>
      <c r="N898" s="158"/>
      <c r="O898" s="158"/>
      <c r="P898" s="158"/>
      <c r="Q898" s="158"/>
      <c r="R898" s="158"/>
      <c r="S898" s="158"/>
      <c r="T898" s="158"/>
      <c r="U898" s="158"/>
      <c r="V898" s="158"/>
      <c r="W898" s="158"/>
      <c r="X898" s="158"/>
      <c r="Y898" s="158"/>
      <c r="Z898" s="158"/>
      <c r="AA898" s="158"/>
      <c r="AB898" s="158"/>
      <c r="AC898" s="158"/>
      <c r="AD898" s="158"/>
      <c r="AE898" s="158"/>
    </row>
    <row r="899" spans="1:31" ht="12" customHeight="1">
      <c r="A899" s="158"/>
      <c r="B899" s="158"/>
      <c r="C899" s="158"/>
      <c r="D899" s="158"/>
      <c r="E899" s="158"/>
      <c r="F899" s="158"/>
      <c r="G899" s="158"/>
      <c r="H899" s="158"/>
      <c r="I899" s="158"/>
      <c r="J899" s="158"/>
      <c r="K899" s="158"/>
      <c r="L899" s="158"/>
      <c r="M899" s="158"/>
      <c r="N899" s="158"/>
      <c r="O899" s="158"/>
      <c r="P899" s="158"/>
      <c r="Q899" s="158"/>
      <c r="R899" s="158"/>
      <c r="S899" s="158"/>
      <c r="T899" s="158"/>
      <c r="U899" s="158"/>
      <c r="V899" s="158"/>
      <c r="W899" s="158"/>
      <c r="X899" s="158"/>
      <c r="Y899" s="158"/>
      <c r="Z899" s="158"/>
      <c r="AA899" s="158"/>
      <c r="AB899" s="158"/>
      <c r="AC899" s="158"/>
      <c r="AD899" s="158"/>
      <c r="AE899" s="158"/>
    </row>
    <row r="900" spans="1:31" ht="12" customHeight="1">
      <c r="A900" s="158"/>
      <c r="B900" s="158"/>
      <c r="C900" s="158"/>
      <c r="D900" s="158"/>
      <c r="E900" s="158"/>
      <c r="F900" s="158"/>
      <c r="G900" s="158"/>
      <c r="H900" s="158"/>
      <c r="I900" s="158"/>
      <c r="J900" s="158"/>
      <c r="K900" s="158"/>
      <c r="L900" s="158"/>
      <c r="M900" s="158"/>
      <c r="N900" s="158"/>
      <c r="O900" s="158"/>
      <c r="P900" s="158"/>
      <c r="Q900" s="158"/>
      <c r="R900" s="158"/>
      <c r="S900" s="158"/>
      <c r="T900" s="158"/>
      <c r="U900" s="158"/>
      <c r="V900" s="158"/>
      <c r="W900" s="158"/>
      <c r="X900" s="158"/>
      <c r="Y900" s="158"/>
      <c r="Z900" s="158"/>
      <c r="AA900" s="158"/>
      <c r="AB900" s="158"/>
      <c r="AC900" s="158"/>
      <c r="AD900" s="158"/>
      <c r="AE900" s="158"/>
    </row>
    <row r="901" spans="1:31" ht="12" customHeight="1">
      <c r="A901" s="158"/>
      <c r="B901" s="158"/>
      <c r="C901" s="158"/>
      <c r="D901" s="158"/>
      <c r="E901" s="158"/>
      <c r="F901" s="158"/>
      <c r="G901" s="158"/>
      <c r="H901" s="158"/>
      <c r="I901" s="158"/>
      <c r="J901" s="158"/>
      <c r="K901" s="158"/>
      <c r="L901" s="158"/>
      <c r="M901" s="158"/>
      <c r="N901" s="158"/>
      <c r="O901" s="158"/>
      <c r="P901" s="158"/>
      <c r="Q901" s="158"/>
      <c r="R901" s="158"/>
      <c r="S901" s="158"/>
      <c r="T901" s="158"/>
      <c r="U901" s="158"/>
      <c r="V901" s="158"/>
      <c r="W901" s="158"/>
      <c r="X901" s="158"/>
      <c r="Y901" s="158"/>
      <c r="Z901" s="158"/>
      <c r="AA901" s="158"/>
      <c r="AB901" s="158"/>
      <c r="AC901" s="158"/>
      <c r="AD901" s="158"/>
      <c r="AE901" s="158"/>
    </row>
    <row r="902" spans="1:31" ht="12" customHeight="1">
      <c r="A902" s="158"/>
      <c r="B902" s="158"/>
      <c r="C902" s="158"/>
      <c r="D902" s="158"/>
      <c r="E902" s="158"/>
      <c r="F902" s="158"/>
      <c r="G902" s="158"/>
      <c r="H902" s="158"/>
      <c r="I902" s="158"/>
      <c r="J902" s="158"/>
      <c r="K902" s="158"/>
      <c r="L902" s="158"/>
      <c r="M902" s="158"/>
      <c r="N902" s="158"/>
      <c r="O902" s="158"/>
      <c r="P902" s="158"/>
      <c r="Q902" s="158"/>
      <c r="R902" s="158"/>
      <c r="S902" s="158"/>
      <c r="T902" s="158"/>
      <c r="U902" s="158"/>
      <c r="V902" s="158"/>
      <c r="W902" s="158"/>
      <c r="X902" s="158"/>
      <c r="Y902" s="158"/>
      <c r="Z902" s="158"/>
      <c r="AA902" s="158"/>
      <c r="AB902" s="158"/>
      <c r="AC902" s="158"/>
      <c r="AD902" s="158"/>
      <c r="AE902" s="158"/>
    </row>
    <row r="903" spans="1:31" ht="12" customHeight="1">
      <c r="A903" s="158"/>
      <c r="B903" s="158"/>
      <c r="C903" s="158"/>
      <c r="D903" s="158"/>
      <c r="E903" s="158"/>
      <c r="F903" s="158"/>
      <c r="G903" s="158"/>
      <c r="H903" s="158"/>
      <c r="I903" s="158"/>
      <c r="J903" s="158"/>
      <c r="K903" s="158"/>
      <c r="L903" s="158"/>
      <c r="M903" s="158"/>
      <c r="N903" s="158"/>
      <c r="O903" s="158"/>
      <c r="P903" s="158"/>
      <c r="Q903" s="158"/>
      <c r="R903" s="158"/>
      <c r="S903" s="158"/>
      <c r="T903" s="158"/>
      <c r="U903" s="158"/>
      <c r="V903" s="158"/>
      <c r="W903" s="158"/>
      <c r="X903" s="158"/>
      <c r="Y903" s="158"/>
      <c r="Z903" s="158"/>
      <c r="AA903" s="158"/>
      <c r="AB903" s="158"/>
      <c r="AC903" s="158"/>
      <c r="AD903" s="158"/>
      <c r="AE903" s="158"/>
    </row>
    <row r="904" spans="1:31" ht="12" customHeight="1">
      <c r="A904" s="158"/>
      <c r="B904" s="158"/>
      <c r="C904" s="158"/>
      <c r="D904" s="158"/>
      <c r="E904" s="158"/>
      <c r="F904" s="158"/>
      <c r="G904" s="158"/>
      <c r="H904" s="158"/>
      <c r="I904" s="158"/>
      <c r="J904" s="158"/>
      <c r="K904" s="158"/>
      <c r="L904" s="158"/>
      <c r="M904" s="158"/>
      <c r="N904" s="158"/>
      <c r="O904" s="158"/>
      <c r="P904" s="158"/>
      <c r="Q904" s="158"/>
      <c r="R904" s="158"/>
      <c r="S904" s="158"/>
      <c r="T904" s="158"/>
      <c r="U904" s="158"/>
      <c r="V904" s="158"/>
      <c r="W904" s="158"/>
      <c r="X904" s="158"/>
      <c r="Y904" s="158"/>
      <c r="Z904" s="158"/>
      <c r="AA904" s="158"/>
      <c r="AB904" s="158"/>
      <c r="AC904" s="158"/>
      <c r="AD904" s="158"/>
      <c r="AE904" s="158"/>
    </row>
    <row r="905" spans="1:31" ht="12" customHeight="1">
      <c r="A905" s="158"/>
      <c r="B905" s="158"/>
      <c r="C905" s="158"/>
      <c r="D905" s="158"/>
      <c r="E905" s="158"/>
      <c r="F905" s="158"/>
      <c r="G905" s="158"/>
      <c r="H905" s="158"/>
      <c r="I905" s="158"/>
      <c r="J905" s="158"/>
      <c r="K905" s="158"/>
      <c r="L905" s="158"/>
      <c r="M905" s="158"/>
      <c r="N905" s="158"/>
      <c r="O905" s="158"/>
      <c r="P905" s="158"/>
      <c r="Q905" s="158"/>
      <c r="R905" s="158"/>
      <c r="S905" s="158"/>
      <c r="T905" s="158"/>
      <c r="U905" s="158"/>
      <c r="V905" s="158"/>
      <c r="W905" s="158"/>
      <c r="X905" s="158"/>
      <c r="Y905" s="158"/>
      <c r="Z905" s="158"/>
      <c r="AA905" s="158"/>
      <c r="AB905" s="158"/>
      <c r="AC905" s="158"/>
      <c r="AD905" s="158"/>
      <c r="AE905" s="158"/>
    </row>
    <row r="906" spans="1:31" ht="12" customHeight="1">
      <c r="A906" s="158"/>
      <c r="B906" s="158"/>
      <c r="C906" s="158"/>
      <c r="D906" s="158"/>
      <c r="E906" s="158"/>
      <c r="F906" s="158"/>
      <c r="G906" s="158"/>
      <c r="H906" s="158"/>
      <c r="I906" s="158"/>
      <c r="J906" s="158"/>
      <c r="K906" s="158"/>
      <c r="L906" s="158"/>
      <c r="M906" s="158"/>
      <c r="N906" s="158"/>
      <c r="O906" s="158"/>
      <c r="P906" s="158"/>
      <c r="Q906" s="158"/>
      <c r="R906" s="158"/>
      <c r="S906" s="158"/>
      <c r="T906" s="158"/>
      <c r="U906" s="158"/>
      <c r="V906" s="158"/>
      <c r="W906" s="158"/>
      <c r="X906" s="158"/>
      <c r="Y906" s="158"/>
      <c r="Z906" s="158"/>
      <c r="AA906" s="158"/>
      <c r="AB906" s="158"/>
      <c r="AC906" s="158"/>
      <c r="AD906" s="158"/>
      <c r="AE906" s="158"/>
    </row>
    <row r="907" spans="1:31" ht="12" customHeight="1">
      <c r="A907" s="158"/>
      <c r="B907" s="158"/>
      <c r="C907" s="158"/>
      <c r="D907" s="158"/>
      <c r="E907" s="158"/>
      <c r="F907" s="158"/>
      <c r="G907" s="158"/>
      <c r="H907" s="158"/>
      <c r="I907" s="158"/>
      <c r="J907" s="158"/>
      <c r="K907" s="158"/>
      <c r="L907" s="158"/>
      <c r="M907" s="158"/>
      <c r="N907" s="158"/>
      <c r="O907" s="158"/>
      <c r="P907" s="158"/>
      <c r="Q907" s="158"/>
      <c r="R907" s="158"/>
      <c r="S907" s="158"/>
      <c r="T907" s="158"/>
      <c r="U907" s="158"/>
      <c r="V907" s="158"/>
      <c r="W907" s="158"/>
      <c r="X907" s="158"/>
      <c r="Y907" s="158"/>
      <c r="Z907" s="158"/>
      <c r="AA907" s="158"/>
      <c r="AB907" s="158"/>
      <c r="AC907" s="158"/>
      <c r="AD907" s="158"/>
      <c r="AE907" s="158"/>
    </row>
    <row r="908" spans="1:31" ht="12" customHeight="1">
      <c r="A908" s="158"/>
      <c r="B908" s="158"/>
      <c r="C908" s="158"/>
      <c r="D908" s="158"/>
      <c r="E908" s="158"/>
      <c r="F908" s="158"/>
      <c r="G908" s="158"/>
      <c r="H908" s="158"/>
      <c r="I908" s="158"/>
      <c r="J908" s="158"/>
      <c r="K908" s="158"/>
      <c r="L908" s="158"/>
      <c r="M908" s="158"/>
      <c r="N908" s="158"/>
      <c r="O908" s="158"/>
      <c r="P908" s="158"/>
      <c r="Q908" s="158"/>
      <c r="R908" s="158"/>
      <c r="S908" s="158"/>
      <c r="T908" s="158"/>
      <c r="U908" s="158"/>
      <c r="V908" s="158"/>
      <c r="W908" s="158"/>
      <c r="X908" s="158"/>
      <c r="Y908" s="158"/>
      <c r="Z908" s="158"/>
      <c r="AA908" s="158"/>
      <c r="AB908" s="158"/>
      <c r="AC908" s="158"/>
      <c r="AD908" s="158"/>
      <c r="AE908" s="158"/>
    </row>
    <row r="909" spans="1:31" ht="12" customHeight="1">
      <c r="A909" s="158"/>
      <c r="B909" s="158"/>
      <c r="C909" s="158"/>
      <c r="D909" s="158"/>
      <c r="E909" s="158"/>
      <c r="F909" s="158"/>
      <c r="G909" s="158"/>
      <c r="H909" s="158"/>
      <c r="I909" s="158"/>
      <c r="J909" s="158"/>
      <c r="K909" s="158"/>
      <c r="L909" s="158"/>
      <c r="M909" s="158"/>
      <c r="N909" s="158"/>
      <c r="O909" s="158"/>
      <c r="P909" s="158"/>
      <c r="Q909" s="158"/>
      <c r="R909" s="158"/>
      <c r="S909" s="158"/>
      <c r="T909" s="158"/>
      <c r="U909" s="158"/>
      <c r="V909" s="158"/>
      <c r="W909" s="158"/>
      <c r="X909" s="158"/>
      <c r="Y909" s="158"/>
      <c r="Z909" s="158"/>
      <c r="AA909" s="158"/>
      <c r="AB909" s="158"/>
      <c r="AC909" s="158"/>
      <c r="AD909" s="158"/>
      <c r="AE909" s="158"/>
    </row>
    <row r="910" spans="1:31" ht="12" customHeight="1">
      <c r="A910" s="158"/>
      <c r="B910" s="158"/>
      <c r="C910" s="158"/>
      <c r="D910" s="158"/>
      <c r="E910" s="158"/>
      <c r="F910" s="158"/>
      <c r="G910" s="158"/>
      <c r="H910" s="158"/>
      <c r="I910" s="158"/>
      <c r="J910" s="158"/>
      <c r="K910" s="158"/>
      <c r="L910" s="158"/>
      <c r="M910" s="158"/>
      <c r="N910" s="158"/>
      <c r="O910" s="158"/>
      <c r="P910" s="158"/>
      <c r="Q910" s="158"/>
      <c r="R910" s="158"/>
      <c r="S910" s="158"/>
      <c r="T910" s="158"/>
      <c r="U910" s="158"/>
      <c r="V910" s="158"/>
      <c r="W910" s="158"/>
      <c r="X910" s="158"/>
      <c r="Y910" s="158"/>
      <c r="Z910" s="158"/>
      <c r="AA910" s="158"/>
      <c r="AB910" s="158"/>
      <c r="AC910" s="158"/>
      <c r="AD910" s="158"/>
      <c r="AE910" s="158"/>
    </row>
    <row r="911" spans="1:31" ht="12" customHeight="1">
      <c r="A911" s="158"/>
      <c r="B911" s="158"/>
      <c r="C911" s="158"/>
      <c r="D911" s="158"/>
      <c r="E911" s="158"/>
      <c r="F911" s="158"/>
      <c r="G911" s="158"/>
      <c r="H911" s="158"/>
      <c r="I911" s="158"/>
      <c r="J911" s="158"/>
      <c r="K911" s="158"/>
      <c r="L911" s="158"/>
      <c r="M911" s="158"/>
      <c r="N911" s="158"/>
      <c r="O911" s="158"/>
      <c r="P911" s="158"/>
      <c r="Q911" s="158"/>
      <c r="R911" s="158"/>
      <c r="S911" s="158"/>
      <c r="T911" s="158"/>
      <c r="U911" s="158"/>
      <c r="V911" s="158"/>
      <c r="W911" s="158"/>
      <c r="X911" s="158"/>
      <c r="Y911" s="158"/>
      <c r="Z911" s="158"/>
      <c r="AA911" s="158"/>
      <c r="AB911" s="158"/>
      <c r="AC911" s="158"/>
      <c r="AD911" s="158"/>
      <c r="AE911" s="158"/>
    </row>
    <row r="912" spans="1:31" ht="12" customHeight="1">
      <c r="A912" s="158"/>
      <c r="B912" s="158"/>
      <c r="C912" s="158"/>
      <c r="D912" s="158"/>
      <c r="E912" s="158"/>
      <c r="F912" s="158"/>
      <c r="G912" s="158"/>
      <c r="H912" s="158"/>
      <c r="I912" s="158"/>
      <c r="J912" s="158"/>
      <c r="K912" s="158"/>
      <c r="L912" s="158"/>
      <c r="M912" s="158"/>
      <c r="N912" s="158"/>
      <c r="O912" s="158"/>
      <c r="P912" s="158"/>
      <c r="Q912" s="158"/>
      <c r="R912" s="158"/>
      <c r="S912" s="158"/>
      <c r="T912" s="158"/>
      <c r="U912" s="158"/>
      <c r="V912" s="158"/>
      <c r="W912" s="158"/>
      <c r="X912" s="158"/>
      <c r="Y912" s="158"/>
      <c r="Z912" s="158"/>
      <c r="AA912" s="158"/>
      <c r="AB912" s="158"/>
      <c r="AC912" s="158"/>
      <c r="AD912" s="158"/>
      <c r="AE912" s="158"/>
    </row>
    <row r="913" spans="1:31" ht="12" customHeight="1">
      <c r="A913" s="158"/>
      <c r="B913" s="158"/>
      <c r="C913" s="158"/>
      <c r="D913" s="158"/>
      <c r="E913" s="158"/>
      <c r="F913" s="158"/>
      <c r="G913" s="158"/>
      <c r="H913" s="158"/>
      <c r="I913" s="158"/>
      <c r="J913" s="158"/>
      <c r="K913" s="158"/>
      <c r="L913" s="158"/>
      <c r="M913" s="158"/>
      <c r="N913" s="158"/>
      <c r="O913" s="158"/>
      <c r="P913" s="158"/>
      <c r="Q913" s="158"/>
      <c r="R913" s="158"/>
      <c r="S913" s="158"/>
      <c r="T913" s="158"/>
      <c r="U913" s="158"/>
      <c r="V913" s="158"/>
      <c r="W913" s="158"/>
      <c r="X913" s="158"/>
      <c r="Y913" s="158"/>
      <c r="Z913" s="158"/>
      <c r="AA913" s="158"/>
      <c r="AB913" s="158"/>
      <c r="AC913" s="158"/>
      <c r="AD913" s="158"/>
      <c r="AE913" s="158"/>
    </row>
    <row r="914" spans="1:31" ht="12" customHeight="1">
      <c r="A914" s="158"/>
      <c r="B914" s="158"/>
      <c r="C914" s="158"/>
      <c r="D914" s="158"/>
      <c r="E914" s="158"/>
      <c r="F914" s="158"/>
      <c r="G914" s="158"/>
      <c r="H914" s="158"/>
      <c r="I914" s="158"/>
      <c r="J914" s="158"/>
      <c r="K914" s="158"/>
      <c r="L914" s="158"/>
      <c r="M914" s="158"/>
      <c r="N914" s="158"/>
      <c r="O914" s="158"/>
      <c r="P914" s="158"/>
      <c r="Q914" s="158"/>
      <c r="R914" s="158"/>
      <c r="S914" s="158"/>
      <c r="T914" s="158"/>
      <c r="U914" s="158"/>
      <c r="V914" s="158"/>
      <c r="W914" s="158"/>
      <c r="X914" s="158"/>
      <c r="Y914" s="158"/>
      <c r="Z914" s="158"/>
      <c r="AA914" s="158"/>
      <c r="AB914" s="158"/>
      <c r="AC914" s="158"/>
      <c r="AD914" s="158"/>
      <c r="AE914" s="158"/>
    </row>
    <row r="915" spans="1:31" ht="12" customHeight="1">
      <c r="A915" s="158"/>
      <c r="B915" s="158"/>
      <c r="C915" s="158"/>
      <c r="D915" s="158"/>
      <c r="E915" s="158"/>
      <c r="F915" s="158"/>
      <c r="G915" s="158"/>
      <c r="H915" s="158"/>
      <c r="I915" s="158"/>
      <c r="J915" s="158"/>
      <c r="K915" s="158"/>
      <c r="L915" s="158"/>
      <c r="M915" s="158"/>
      <c r="N915" s="158"/>
      <c r="O915" s="158"/>
      <c r="P915" s="158"/>
      <c r="Q915" s="158"/>
      <c r="R915" s="158"/>
      <c r="S915" s="158"/>
      <c r="T915" s="158"/>
      <c r="U915" s="158"/>
      <c r="V915" s="158"/>
      <c r="W915" s="158"/>
      <c r="X915" s="158"/>
      <c r="Y915" s="158"/>
      <c r="Z915" s="158"/>
      <c r="AA915" s="158"/>
      <c r="AB915" s="158"/>
      <c r="AC915" s="158"/>
      <c r="AD915" s="158"/>
      <c r="AE915" s="158"/>
    </row>
    <row r="916" spans="1:31" ht="12" customHeight="1">
      <c r="A916" s="158"/>
      <c r="B916" s="158"/>
      <c r="C916" s="158"/>
      <c r="D916" s="158"/>
      <c r="E916" s="158"/>
      <c r="F916" s="158"/>
      <c r="G916" s="158"/>
      <c r="H916" s="158"/>
      <c r="I916" s="158"/>
      <c r="J916" s="158"/>
      <c r="K916" s="158"/>
      <c r="L916" s="158"/>
      <c r="M916" s="158"/>
      <c r="N916" s="158"/>
      <c r="O916" s="158"/>
      <c r="P916" s="158"/>
      <c r="Q916" s="158"/>
      <c r="R916" s="158"/>
      <c r="S916" s="158"/>
      <c r="T916" s="158"/>
      <c r="U916" s="158"/>
      <c r="V916" s="158"/>
      <c r="W916" s="158"/>
      <c r="X916" s="158"/>
      <c r="Y916" s="158"/>
      <c r="Z916" s="158"/>
      <c r="AA916" s="158"/>
      <c r="AB916" s="158"/>
      <c r="AC916" s="158"/>
      <c r="AD916" s="158"/>
      <c r="AE916" s="158"/>
    </row>
    <row r="917" spans="1:31" ht="12" customHeight="1">
      <c r="A917" s="158"/>
      <c r="B917" s="158"/>
      <c r="C917" s="158"/>
      <c r="D917" s="158"/>
      <c r="E917" s="158"/>
      <c r="F917" s="158"/>
      <c r="G917" s="158"/>
      <c r="H917" s="158"/>
      <c r="I917" s="158"/>
      <c r="J917" s="158"/>
      <c r="K917" s="158"/>
      <c r="L917" s="158"/>
      <c r="M917" s="158"/>
      <c r="N917" s="158"/>
      <c r="O917" s="158"/>
      <c r="P917" s="158"/>
      <c r="Q917" s="158"/>
      <c r="R917" s="158"/>
      <c r="S917" s="158"/>
      <c r="T917" s="158"/>
      <c r="U917" s="158"/>
      <c r="V917" s="158"/>
      <c r="W917" s="158"/>
      <c r="X917" s="158"/>
      <c r="Y917" s="158"/>
      <c r="Z917" s="158"/>
      <c r="AA917" s="158"/>
      <c r="AB917" s="158"/>
      <c r="AC917" s="158"/>
      <c r="AD917" s="158"/>
      <c r="AE917" s="158"/>
    </row>
    <row r="918" spans="1:31" ht="12" customHeight="1">
      <c r="A918" s="158"/>
      <c r="B918" s="158"/>
      <c r="C918" s="158"/>
      <c r="D918" s="158"/>
      <c r="E918" s="158"/>
      <c r="F918" s="158"/>
      <c r="G918" s="158"/>
      <c r="H918" s="158"/>
      <c r="I918" s="158"/>
      <c r="J918" s="158"/>
      <c r="K918" s="158"/>
      <c r="L918" s="158"/>
      <c r="M918" s="158"/>
      <c r="N918" s="158"/>
      <c r="O918" s="158"/>
      <c r="P918" s="158"/>
      <c r="Q918" s="158"/>
      <c r="R918" s="158"/>
      <c r="S918" s="158"/>
      <c r="T918" s="158"/>
      <c r="U918" s="158"/>
      <c r="V918" s="158"/>
      <c r="W918" s="158"/>
      <c r="X918" s="158"/>
      <c r="Y918" s="158"/>
      <c r="Z918" s="158"/>
      <c r="AA918" s="158"/>
      <c r="AB918" s="158"/>
      <c r="AC918" s="158"/>
      <c r="AD918" s="158"/>
      <c r="AE918" s="158"/>
    </row>
    <row r="919" spans="1:31" ht="12" customHeight="1">
      <c r="A919" s="158"/>
      <c r="B919" s="158"/>
      <c r="C919" s="158"/>
      <c r="D919" s="158"/>
      <c r="E919" s="158"/>
      <c r="F919" s="158"/>
      <c r="G919" s="158"/>
      <c r="H919" s="158"/>
      <c r="I919" s="158"/>
      <c r="J919" s="158"/>
      <c r="K919" s="158"/>
      <c r="L919" s="158"/>
      <c r="M919" s="158"/>
      <c r="N919" s="158"/>
      <c r="O919" s="158"/>
      <c r="P919" s="158"/>
      <c r="Q919" s="158"/>
      <c r="R919" s="158"/>
      <c r="S919" s="158"/>
      <c r="T919" s="158"/>
      <c r="U919" s="158"/>
      <c r="V919" s="158"/>
      <c r="W919" s="158"/>
      <c r="X919" s="158"/>
      <c r="Y919" s="158"/>
      <c r="Z919" s="158"/>
      <c r="AA919" s="158"/>
      <c r="AB919" s="158"/>
      <c r="AC919" s="158"/>
      <c r="AD919" s="158"/>
      <c r="AE919" s="158"/>
    </row>
    <row r="920" spans="1:31" ht="12" customHeight="1">
      <c r="A920" s="158"/>
      <c r="B920" s="158"/>
      <c r="C920" s="158"/>
      <c r="D920" s="158"/>
      <c r="E920" s="158"/>
      <c r="F920" s="158"/>
      <c r="G920" s="158"/>
      <c r="H920" s="158"/>
      <c r="I920" s="158"/>
      <c r="J920" s="158"/>
      <c r="K920" s="158"/>
      <c r="L920" s="158"/>
      <c r="M920" s="158"/>
      <c r="N920" s="158"/>
      <c r="O920" s="158"/>
      <c r="P920" s="158"/>
      <c r="Q920" s="158"/>
      <c r="R920" s="158"/>
      <c r="S920" s="158"/>
      <c r="T920" s="158"/>
      <c r="U920" s="158"/>
      <c r="V920" s="158"/>
      <c r="W920" s="158"/>
      <c r="X920" s="158"/>
      <c r="Y920" s="158"/>
      <c r="Z920" s="158"/>
      <c r="AA920" s="158"/>
      <c r="AB920" s="158"/>
      <c r="AC920" s="158"/>
      <c r="AD920" s="158"/>
      <c r="AE920" s="158"/>
    </row>
    <row r="921" spans="1:31" ht="12" customHeight="1">
      <c r="A921" s="158"/>
      <c r="B921" s="158"/>
      <c r="C921" s="158"/>
      <c r="D921" s="158"/>
      <c r="E921" s="158"/>
      <c r="F921" s="158"/>
      <c r="G921" s="158"/>
      <c r="H921" s="158"/>
      <c r="I921" s="158"/>
      <c r="J921" s="158"/>
      <c r="K921" s="158"/>
      <c r="L921" s="158"/>
      <c r="M921" s="158"/>
      <c r="N921" s="158"/>
      <c r="O921" s="158"/>
      <c r="P921" s="158"/>
      <c r="Q921" s="158"/>
      <c r="R921" s="158"/>
      <c r="S921" s="158"/>
      <c r="T921" s="158"/>
      <c r="U921" s="158"/>
      <c r="V921" s="158"/>
      <c r="W921" s="158"/>
      <c r="X921" s="158"/>
      <c r="Y921" s="158"/>
      <c r="Z921" s="158"/>
      <c r="AA921" s="158"/>
      <c r="AB921" s="158"/>
      <c r="AC921" s="158"/>
      <c r="AD921" s="158"/>
      <c r="AE921" s="158"/>
    </row>
    <row r="922" spans="1:31" ht="12" customHeight="1">
      <c r="A922" s="158"/>
      <c r="B922" s="158"/>
      <c r="C922" s="158"/>
      <c r="D922" s="158"/>
      <c r="E922" s="158"/>
      <c r="F922" s="158"/>
      <c r="G922" s="158"/>
      <c r="H922" s="158"/>
      <c r="I922" s="158"/>
      <c r="J922" s="158"/>
      <c r="K922" s="158"/>
      <c r="L922" s="158"/>
      <c r="M922" s="158"/>
      <c r="N922" s="158"/>
      <c r="O922" s="158"/>
      <c r="P922" s="158"/>
      <c r="Q922" s="158"/>
      <c r="R922" s="158"/>
      <c r="S922" s="158"/>
      <c r="T922" s="158"/>
      <c r="U922" s="158"/>
      <c r="V922" s="158"/>
      <c r="W922" s="158"/>
      <c r="X922" s="158"/>
      <c r="Y922" s="158"/>
      <c r="Z922" s="158"/>
      <c r="AA922" s="158"/>
      <c r="AB922" s="158"/>
      <c r="AC922" s="158"/>
      <c r="AD922" s="158"/>
      <c r="AE922" s="158"/>
    </row>
    <row r="923" spans="1:31" ht="12" customHeight="1">
      <c r="A923" s="158"/>
      <c r="B923" s="158"/>
      <c r="C923" s="158"/>
      <c r="D923" s="158"/>
      <c r="E923" s="158"/>
      <c r="F923" s="158"/>
      <c r="G923" s="158"/>
      <c r="H923" s="158"/>
      <c r="I923" s="158"/>
      <c r="J923" s="158"/>
      <c r="K923" s="158"/>
      <c r="L923" s="158"/>
      <c r="M923" s="158"/>
      <c r="N923" s="158"/>
      <c r="O923" s="158"/>
      <c r="P923" s="158"/>
      <c r="Q923" s="158"/>
      <c r="R923" s="158"/>
      <c r="S923" s="158"/>
      <c r="T923" s="158"/>
      <c r="U923" s="158"/>
      <c r="V923" s="158"/>
      <c r="W923" s="158"/>
      <c r="X923" s="158"/>
      <c r="Y923" s="158"/>
      <c r="Z923" s="158"/>
      <c r="AA923" s="158"/>
      <c r="AB923" s="158"/>
      <c r="AC923" s="158"/>
      <c r="AD923" s="158"/>
      <c r="AE923" s="158"/>
    </row>
    <row r="924" spans="1:31" ht="12" customHeight="1">
      <c r="A924" s="158"/>
      <c r="B924" s="158"/>
      <c r="C924" s="158"/>
      <c r="D924" s="158"/>
      <c r="E924" s="158"/>
      <c r="F924" s="158"/>
      <c r="G924" s="158"/>
      <c r="H924" s="158"/>
      <c r="I924" s="158"/>
      <c r="J924" s="158"/>
      <c r="K924" s="158"/>
      <c r="L924" s="158"/>
      <c r="M924" s="158"/>
      <c r="N924" s="158"/>
      <c r="O924" s="158"/>
      <c r="P924" s="158"/>
      <c r="Q924" s="158"/>
      <c r="R924" s="158"/>
      <c r="S924" s="158"/>
      <c r="T924" s="158"/>
      <c r="U924" s="158"/>
      <c r="V924" s="158"/>
      <c r="W924" s="158"/>
      <c r="X924" s="158"/>
      <c r="Y924" s="158"/>
      <c r="Z924" s="158"/>
      <c r="AA924" s="158"/>
      <c r="AB924" s="158"/>
      <c r="AC924" s="158"/>
      <c r="AD924" s="158"/>
      <c r="AE924" s="158"/>
    </row>
    <row r="925" spans="1:31" ht="12" customHeight="1">
      <c r="A925" s="158"/>
      <c r="B925" s="158"/>
      <c r="C925" s="158"/>
      <c r="D925" s="158"/>
      <c r="E925" s="158"/>
      <c r="F925" s="158"/>
      <c r="G925" s="158"/>
      <c r="H925" s="158"/>
      <c r="I925" s="158"/>
      <c r="J925" s="158"/>
      <c r="K925" s="158"/>
      <c r="L925" s="158"/>
      <c r="M925" s="158"/>
      <c r="N925" s="158"/>
      <c r="O925" s="158"/>
      <c r="P925" s="158"/>
      <c r="Q925" s="158"/>
      <c r="R925" s="158"/>
      <c r="S925" s="158"/>
      <c r="T925" s="158"/>
      <c r="U925" s="158"/>
      <c r="V925" s="158"/>
      <c r="W925" s="158"/>
      <c r="X925" s="158"/>
      <c r="Y925" s="158"/>
      <c r="Z925" s="158"/>
      <c r="AA925" s="158"/>
      <c r="AB925" s="158"/>
      <c r="AC925" s="158"/>
      <c r="AD925" s="158"/>
      <c r="AE925" s="158"/>
    </row>
    <row r="926" spans="1:31" ht="12" customHeight="1">
      <c r="A926" s="158"/>
      <c r="B926" s="158"/>
      <c r="C926" s="158"/>
      <c r="D926" s="158"/>
      <c r="E926" s="158"/>
      <c r="F926" s="158"/>
      <c r="G926" s="158"/>
      <c r="H926" s="158"/>
      <c r="I926" s="158"/>
      <c r="J926" s="158"/>
      <c r="K926" s="158"/>
      <c r="L926" s="158"/>
      <c r="M926" s="158"/>
      <c r="N926" s="158"/>
      <c r="O926" s="158"/>
      <c r="P926" s="158"/>
      <c r="Q926" s="158"/>
      <c r="R926" s="158"/>
      <c r="S926" s="158"/>
      <c r="T926" s="158"/>
      <c r="U926" s="158"/>
      <c r="V926" s="158"/>
      <c r="W926" s="158"/>
      <c r="X926" s="158"/>
      <c r="Y926" s="158"/>
      <c r="Z926" s="158"/>
      <c r="AA926" s="158"/>
      <c r="AB926" s="158"/>
      <c r="AC926" s="158"/>
      <c r="AD926" s="158"/>
      <c r="AE926" s="158"/>
    </row>
    <row r="927" spans="1:31" ht="12" customHeight="1">
      <c r="A927" s="158"/>
      <c r="B927" s="158"/>
      <c r="C927" s="158"/>
      <c r="D927" s="158"/>
      <c r="E927" s="158"/>
      <c r="F927" s="158"/>
      <c r="G927" s="158"/>
      <c r="H927" s="158"/>
      <c r="I927" s="158"/>
      <c r="J927" s="158"/>
      <c r="K927" s="158"/>
      <c r="L927" s="158"/>
      <c r="M927" s="158"/>
      <c r="N927" s="158"/>
      <c r="O927" s="158"/>
      <c r="P927" s="158"/>
      <c r="Q927" s="158"/>
      <c r="R927" s="158"/>
      <c r="S927" s="158"/>
      <c r="T927" s="158"/>
      <c r="U927" s="158"/>
      <c r="V927" s="158"/>
      <c r="W927" s="158"/>
      <c r="X927" s="158"/>
      <c r="Y927" s="158"/>
      <c r="Z927" s="158"/>
      <c r="AA927" s="158"/>
      <c r="AB927" s="158"/>
      <c r="AC927" s="158"/>
      <c r="AD927" s="158"/>
      <c r="AE927" s="158"/>
    </row>
    <row r="928" spans="1:31" ht="12" customHeight="1">
      <c r="A928" s="158"/>
      <c r="B928" s="158"/>
      <c r="C928" s="158"/>
      <c r="D928" s="158"/>
      <c r="E928" s="158"/>
      <c r="F928" s="158"/>
      <c r="G928" s="158"/>
      <c r="H928" s="158"/>
      <c r="I928" s="158"/>
      <c r="J928" s="158"/>
      <c r="K928" s="158"/>
      <c r="L928" s="158"/>
      <c r="M928" s="158"/>
      <c r="N928" s="158"/>
      <c r="O928" s="158"/>
      <c r="P928" s="158"/>
      <c r="Q928" s="158"/>
      <c r="R928" s="158"/>
      <c r="S928" s="158"/>
      <c r="T928" s="158"/>
      <c r="U928" s="158"/>
      <c r="V928" s="158"/>
      <c r="W928" s="158"/>
      <c r="X928" s="158"/>
      <c r="Y928" s="158"/>
      <c r="Z928" s="158"/>
      <c r="AA928" s="158"/>
      <c r="AB928" s="158"/>
      <c r="AC928" s="158"/>
      <c r="AD928" s="158"/>
      <c r="AE928" s="158"/>
    </row>
    <row r="929" spans="1:31" ht="12" customHeight="1">
      <c r="A929" s="158"/>
      <c r="B929" s="158"/>
      <c r="C929" s="158"/>
      <c r="D929" s="158"/>
      <c r="E929" s="158"/>
      <c r="F929" s="158"/>
      <c r="G929" s="158"/>
      <c r="H929" s="158"/>
      <c r="I929" s="158"/>
      <c r="J929" s="158"/>
      <c r="K929" s="158"/>
      <c r="L929" s="158"/>
      <c r="M929" s="158"/>
      <c r="N929" s="158"/>
      <c r="O929" s="158"/>
      <c r="P929" s="158"/>
      <c r="Q929" s="158"/>
      <c r="R929" s="158"/>
      <c r="S929" s="158"/>
      <c r="T929" s="158"/>
      <c r="U929" s="158"/>
      <c r="V929" s="158"/>
      <c r="W929" s="158"/>
      <c r="X929" s="158"/>
      <c r="Y929" s="158"/>
      <c r="Z929" s="158"/>
      <c r="AA929" s="158"/>
      <c r="AB929" s="158"/>
      <c r="AC929" s="158"/>
      <c r="AD929" s="158"/>
      <c r="AE929" s="158"/>
    </row>
    <row r="930" spans="1:31" ht="12" customHeight="1">
      <c r="A930" s="158"/>
      <c r="B930" s="158"/>
      <c r="C930" s="158"/>
      <c r="D930" s="158"/>
      <c r="E930" s="158"/>
      <c r="F930" s="158"/>
      <c r="G930" s="158"/>
      <c r="H930" s="158"/>
      <c r="I930" s="158"/>
      <c r="J930" s="158"/>
      <c r="K930" s="158"/>
      <c r="L930" s="158"/>
      <c r="M930" s="158"/>
      <c r="N930" s="158"/>
      <c r="O930" s="158"/>
      <c r="P930" s="158"/>
      <c r="Q930" s="158"/>
      <c r="R930" s="158"/>
      <c r="S930" s="158"/>
      <c r="T930" s="158"/>
      <c r="U930" s="158"/>
      <c r="V930" s="158"/>
      <c r="W930" s="158"/>
      <c r="X930" s="158"/>
      <c r="Y930" s="158"/>
      <c r="Z930" s="158"/>
      <c r="AA930" s="158"/>
      <c r="AB930" s="158"/>
      <c r="AC930" s="158"/>
      <c r="AD930" s="158"/>
      <c r="AE930" s="158"/>
    </row>
    <row r="931" spans="1:31" ht="12" customHeight="1">
      <c r="A931" s="158"/>
      <c r="B931" s="158"/>
      <c r="C931" s="158"/>
      <c r="D931" s="158"/>
      <c r="E931" s="158"/>
      <c r="F931" s="158"/>
      <c r="G931" s="158"/>
      <c r="H931" s="158"/>
      <c r="I931" s="158"/>
      <c r="J931" s="158"/>
      <c r="K931" s="158"/>
      <c r="L931" s="158"/>
      <c r="M931" s="158"/>
      <c r="N931" s="158"/>
      <c r="O931" s="158"/>
      <c r="P931" s="158"/>
      <c r="Q931" s="158"/>
      <c r="R931" s="158"/>
      <c r="S931" s="158"/>
      <c r="T931" s="158"/>
      <c r="U931" s="158"/>
      <c r="V931" s="158"/>
      <c r="W931" s="158"/>
      <c r="X931" s="158"/>
      <c r="Y931" s="158"/>
      <c r="Z931" s="158"/>
      <c r="AA931" s="158"/>
      <c r="AB931" s="158"/>
      <c r="AC931" s="158"/>
      <c r="AD931" s="158"/>
      <c r="AE931" s="158"/>
    </row>
    <row r="932" spans="1:31" ht="12" customHeight="1">
      <c r="A932" s="158"/>
      <c r="B932" s="158"/>
      <c r="C932" s="158"/>
      <c r="D932" s="158"/>
      <c r="E932" s="158"/>
      <c r="F932" s="158"/>
      <c r="G932" s="158"/>
      <c r="H932" s="158"/>
      <c r="I932" s="158"/>
      <c r="J932" s="158"/>
      <c r="K932" s="158"/>
      <c r="L932" s="158"/>
      <c r="M932" s="158"/>
      <c r="N932" s="158"/>
      <c r="O932" s="158"/>
      <c r="P932" s="158"/>
      <c r="Q932" s="158"/>
      <c r="R932" s="158"/>
      <c r="S932" s="158"/>
      <c r="T932" s="158"/>
      <c r="U932" s="158"/>
      <c r="V932" s="158"/>
      <c r="W932" s="158"/>
      <c r="X932" s="158"/>
      <c r="Y932" s="158"/>
      <c r="Z932" s="158"/>
      <c r="AA932" s="158"/>
      <c r="AB932" s="158"/>
      <c r="AC932" s="158"/>
      <c r="AD932" s="158"/>
      <c r="AE932" s="158"/>
    </row>
    <row r="933" spans="1:31" ht="12" customHeight="1">
      <c r="A933" s="158"/>
      <c r="B933" s="158"/>
      <c r="C933" s="158"/>
      <c r="D933" s="158"/>
      <c r="E933" s="158"/>
      <c r="F933" s="158"/>
      <c r="G933" s="158"/>
      <c r="H933" s="158"/>
      <c r="I933" s="158"/>
      <c r="J933" s="158"/>
      <c r="K933" s="158"/>
      <c r="L933" s="158"/>
      <c r="M933" s="158"/>
      <c r="N933" s="158"/>
      <c r="O933" s="158"/>
      <c r="P933" s="158"/>
      <c r="Q933" s="158"/>
      <c r="R933" s="158"/>
      <c r="S933" s="158"/>
      <c r="T933" s="158"/>
      <c r="U933" s="158"/>
      <c r="V933" s="158"/>
      <c r="W933" s="158"/>
      <c r="X933" s="158"/>
      <c r="Y933" s="158"/>
      <c r="Z933" s="158"/>
      <c r="AA933" s="158"/>
      <c r="AB933" s="158"/>
      <c r="AC933" s="158"/>
      <c r="AD933" s="158"/>
      <c r="AE933" s="158"/>
    </row>
    <row r="934" spans="1:31" ht="12" customHeight="1">
      <c r="A934" s="158"/>
      <c r="B934" s="158"/>
      <c r="C934" s="158"/>
      <c r="D934" s="158"/>
      <c r="E934" s="158"/>
      <c r="F934" s="158"/>
      <c r="G934" s="158"/>
      <c r="H934" s="158"/>
      <c r="I934" s="158"/>
      <c r="J934" s="158"/>
      <c r="K934" s="158"/>
      <c r="L934" s="158"/>
      <c r="M934" s="158"/>
      <c r="N934" s="158"/>
      <c r="O934" s="158"/>
      <c r="P934" s="158"/>
      <c r="Q934" s="158"/>
      <c r="R934" s="158"/>
      <c r="S934" s="158"/>
      <c r="T934" s="158"/>
      <c r="U934" s="158"/>
      <c r="V934" s="158"/>
      <c r="W934" s="158"/>
      <c r="X934" s="158"/>
      <c r="Y934" s="158"/>
      <c r="Z934" s="158"/>
      <c r="AA934" s="158"/>
      <c r="AB934" s="158"/>
      <c r="AC934" s="158"/>
      <c r="AD934" s="158"/>
      <c r="AE934" s="158"/>
    </row>
    <row r="935" spans="1:31" ht="12" customHeight="1">
      <c r="A935" s="158"/>
      <c r="B935" s="158"/>
      <c r="C935" s="158"/>
      <c r="D935" s="158"/>
      <c r="E935" s="158"/>
      <c r="F935" s="158"/>
      <c r="G935" s="158"/>
      <c r="H935" s="158"/>
      <c r="I935" s="158"/>
      <c r="J935" s="158"/>
      <c r="K935" s="158"/>
      <c r="L935" s="158"/>
      <c r="M935" s="158"/>
      <c r="N935" s="158"/>
      <c r="O935" s="158"/>
      <c r="P935" s="158"/>
      <c r="Q935" s="158"/>
      <c r="R935" s="158"/>
      <c r="S935" s="158"/>
      <c r="T935" s="158"/>
      <c r="U935" s="158"/>
      <c r="V935" s="158"/>
      <c r="W935" s="158"/>
      <c r="X935" s="158"/>
      <c r="Y935" s="158"/>
      <c r="Z935" s="158"/>
      <c r="AA935" s="158"/>
      <c r="AB935" s="158"/>
      <c r="AC935" s="158"/>
      <c r="AD935" s="158"/>
      <c r="AE935" s="158"/>
    </row>
    <row r="936" spans="1:31" ht="12" customHeight="1">
      <c r="A936" s="158"/>
      <c r="B936" s="158"/>
      <c r="C936" s="158"/>
      <c r="D936" s="158"/>
      <c r="E936" s="158"/>
      <c r="F936" s="158"/>
      <c r="G936" s="158"/>
      <c r="H936" s="158"/>
      <c r="I936" s="158"/>
      <c r="J936" s="158"/>
      <c r="K936" s="158"/>
      <c r="L936" s="158"/>
      <c r="M936" s="158"/>
      <c r="N936" s="158"/>
      <c r="O936" s="158"/>
      <c r="P936" s="158"/>
      <c r="Q936" s="158"/>
      <c r="R936" s="158"/>
      <c r="S936" s="158"/>
      <c r="T936" s="158"/>
      <c r="U936" s="158"/>
      <c r="V936" s="158"/>
      <c r="W936" s="158"/>
      <c r="X936" s="158"/>
      <c r="Y936" s="158"/>
      <c r="Z936" s="158"/>
      <c r="AA936" s="158"/>
      <c r="AB936" s="158"/>
      <c r="AC936" s="158"/>
      <c r="AD936" s="158"/>
      <c r="AE936" s="158"/>
    </row>
    <row r="937" spans="1:31" ht="12" customHeight="1">
      <c r="A937" s="158"/>
      <c r="B937" s="158"/>
      <c r="C937" s="158"/>
      <c r="D937" s="158"/>
      <c r="E937" s="158"/>
      <c r="F937" s="158"/>
      <c r="G937" s="158"/>
      <c r="H937" s="158"/>
      <c r="I937" s="158"/>
      <c r="J937" s="158"/>
      <c r="K937" s="158"/>
      <c r="L937" s="158"/>
      <c r="M937" s="158"/>
      <c r="N937" s="158"/>
      <c r="O937" s="158"/>
      <c r="P937" s="158"/>
      <c r="Q937" s="158"/>
      <c r="R937" s="158"/>
      <c r="S937" s="158"/>
      <c r="T937" s="158"/>
      <c r="U937" s="158"/>
      <c r="V937" s="158"/>
      <c r="W937" s="158"/>
      <c r="X937" s="158"/>
      <c r="Y937" s="158"/>
      <c r="Z937" s="158"/>
      <c r="AA937" s="158"/>
      <c r="AB937" s="158"/>
      <c r="AC937" s="158"/>
      <c r="AD937" s="158"/>
      <c r="AE937" s="158"/>
    </row>
    <row r="938" spans="1:31" ht="12" customHeight="1">
      <c r="A938" s="158"/>
      <c r="B938" s="158"/>
      <c r="C938" s="158"/>
      <c r="D938" s="158"/>
      <c r="E938" s="158"/>
      <c r="F938" s="158"/>
      <c r="G938" s="158"/>
      <c r="H938" s="158"/>
      <c r="I938" s="158"/>
      <c r="J938" s="158"/>
      <c r="K938" s="158"/>
      <c r="L938" s="158"/>
      <c r="M938" s="158"/>
      <c r="N938" s="158"/>
      <c r="O938" s="158"/>
      <c r="P938" s="158"/>
      <c r="Q938" s="158"/>
      <c r="R938" s="158"/>
      <c r="S938" s="158"/>
      <c r="T938" s="158"/>
      <c r="U938" s="158"/>
      <c r="V938" s="158"/>
      <c r="W938" s="158"/>
      <c r="X938" s="158"/>
      <c r="Y938" s="158"/>
      <c r="Z938" s="158"/>
      <c r="AA938" s="158"/>
      <c r="AB938" s="158"/>
      <c r="AC938" s="158"/>
      <c r="AD938" s="158"/>
      <c r="AE938" s="158"/>
    </row>
    <row r="939" spans="1:31" ht="12" customHeight="1">
      <c r="A939" s="158"/>
      <c r="B939" s="158"/>
      <c r="C939" s="158"/>
      <c r="D939" s="158"/>
      <c r="E939" s="158"/>
      <c r="F939" s="158"/>
      <c r="G939" s="158"/>
      <c r="H939" s="158"/>
      <c r="I939" s="158"/>
      <c r="J939" s="158"/>
      <c r="K939" s="158"/>
      <c r="L939" s="158"/>
      <c r="M939" s="158"/>
      <c r="N939" s="158"/>
      <c r="O939" s="158"/>
      <c r="P939" s="158"/>
      <c r="Q939" s="158"/>
      <c r="R939" s="158"/>
      <c r="S939" s="158"/>
      <c r="T939" s="158"/>
      <c r="U939" s="158"/>
      <c r="V939" s="158"/>
      <c r="W939" s="158"/>
      <c r="X939" s="158"/>
      <c r="Y939" s="158"/>
      <c r="Z939" s="158"/>
      <c r="AA939" s="158"/>
      <c r="AB939" s="158"/>
      <c r="AC939" s="158"/>
      <c r="AD939" s="158"/>
      <c r="AE939" s="158"/>
    </row>
    <row r="940" spans="1:31" ht="12" customHeight="1">
      <c r="A940" s="158"/>
      <c r="B940" s="158"/>
      <c r="C940" s="158"/>
      <c r="D940" s="158"/>
      <c r="E940" s="158"/>
      <c r="F940" s="158"/>
      <c r="G940" s="158"/>
      <c r="H940" s="158"/>
      <c r="I940" s="158"/>
      <c r="J940" s="158"/>
      <c r="K940" s="158"/>
      <c r="L940" s="158"/>
      <c r="M940" s="158"/>
      <c r="N940" s="158"/>
      <c r="O940" s="158"/>
      <c r="P940" s="158"/>
      <c r="Q940" s="158"/>
      <c r="R940" s="158"/>
      <c r="S940" s="158"/>
      <c r="T940" s="158"/>
      <c r="U940" s="158"/>
      <c r="V940" s="158"/>
      <c r="W940" s="158"/>
      <c r="X940" s="158"/>
      <c r="Y940" s="158"/>
      <c r="Z940" s="158"/>
      <c r="AA940" s="158"/>
      <c r="AB940" s="158"/>
      <c r="AC940" s="158"/>
      <c r="AD940" s="158"/>
      <c r="AE940" s="158"/>
    </row>
    <row r="941" spans="1:31" ht="12" customHeight="1">
      <c r="A941" s="158"/>
      <c r="B941" s="158"/>
      <c r="C941" s="158"/>
      <c r="D941" s="158"/>
      <c r="E941" s="158"/>
      <c r="F941" s="158"/>
      <c r="G941" s="158"/>
      <c r="H941" s="158"/>
      <c r="I941" s="158"/>
      <c r="J941" s="158"/>
      <c r="K941" s="158"/>
      <c r="L941" s="158"/>
      <c r="M941" s="158"/>
      <c r="N941" s="158"/>
      <c r="O941" s="158"/>
      <c r="P941" s="158"/>
      <c r="Q941" s="158"/>
      <c r="R941" s="158"/>
      <c r="S941" s="158"/>
      <c r="T941" s="158"/>
      <c r="U941" s="158"/>
      <c r="V941" s="158"/>
      <c r="W941" s="158"/>
      <c r="X941" s="158"/>
      <c r="Y941" s="158"/>
      <c r="Z941" s="158"/>
      <c r="AA941" s="158"/>
      <c r="AB941" s="158"/>
      <c r="AC941" s="158"/>
      <c r="AD941" s="158"/>
      <c r="AE941" s="158"/>
    </row>
    <row r="942" spans="1:31" ht="12" customHeight="1">
      <c r="A942" s="158"/>
      <c r="B942" s="158"/>
      <c r="C942" s="158"/>
      <c r="D942" s="158"/>
      <c r="E942" s="158"/>
      <c r="F942" s="158"/>
      <c r="G942" s="158"/>
      <c r="H942" s="158"/>
      <c r="I942" s="158"/>
      <c r="J942" s="158"/>
      <c r="K942" s="158"/>
      <c r="L942" s="158"/>
      <c r="M942" s="158"/>
      <c r="N942" s="158"/>
      <c r="O942" s="158"/>
      <c r="P942" s="158"/>
      <c r="Q942" s="158"/>
      <c r="R942" s="158"/>
      <c r="S942" s="158"/>
      <c r="T942" s="158"/>
      <c r="U942" s="158"/>
      <c r="V942" s="158"/>
      <c r="W942" s="158"/>
      <c r="X942" s="158"/>
      <c r="Y942" s="158"/>
      <c r="Z942" s="158"/>
      <c r="AA942" s="158"/>
      <c r="AB942" s="158"/>
      <c r="AC942" s="158"/>
      <c r="AD942" s="158"/>
      <c r="AE942" s="158"/>
    </row>
    <row r="943" spans="1:31" ht="12" customHeight="1">
      <c r="A943" s="158"/>
      <c r="B943" s="158"/>
      <c r="C943" s="158"/>
      <c r="D943" s="158"/>
      <c r="E943" s="158"/>
      <c r="F943" s="158"/>
      <c r="G943" s="158"/>
      <c r="H943" s="158"/>
      <c r="I943" s="158"/>
      <c r="J943" s="158"/>
      <c r="K943" s="158"/>
      <c r="L943" s="158"/>
      <c r="M943" s="158"/>
      <c r="N943" s="158"/>
      <c r="O943" s="158"/>
      <c r="P943" s="158"/>
      <c r="Q943" s="158"/>
      <c r="R943" s="158"/>
      <c r="S943" s="158"/>
      <c r="T943" s="158"/>
      <c r="U943" s="158"/>
      <c r="V943" s="158"/>
      <c r="W943" s="158"/>
      <c r="X943" s="158"/>
      <c r="Y943" s="158"/>
      <c r="Z943" s="158"/>
      <c r="AA943" s="158"/>
      <c r="AB943" s="158"/>
      <c r="AC943" s="158"/>
      <c r="AD943" s="158"/>
      <c r="AE943" s="158"/>
    </row>
    <row r="944" spans="1:31" ht="12" customHeight="1">
      <c r="A944" s="158"/>
      <c r="B944" s="158"/>
      <c r="C944" s="158"/>
      <c r="D944" s="158"/>
      <c r="E944" s="158"/>
      <c r="F944" s="158"/>
      <c r="G944" s="158"/>
      <c r="H944" s="158"/>
      <c r="I944" s="158"/>
      <c r="J944" s="158"/>
      <c r="K944" s="158"/>
      <c r="L944" s="158"/>
      <c r="M944" s="158"/>
      <c r="N944" s="158"/>
      <c r="O944" s="158"/>
      <c r="P944" s="158"/>
      <c r="Q944" s="158"/>
      <c r="R944" s="158"/>
      <c r="S944" s="158"/>
      <c r="T944" s="158"/>
      <c r="U944" s="158"/>
      <c r="V944" s="158"/>
      <c r="W944" s="158"/>
      <c r="X944" s="158"/>
      <c r="Y944" s="158"/>
      <c r="Z944" s="158"/>
      <c r="AA944" s="158"/>
      <c r="AB944" s="158"/>
      <c r="AC944" s="158"/>
      <c r="AD944" s="158"/>
      <c r="AE944" s="158"/>
    </row>
    <row r="945" spans="1:31" ht="12" customHeight="1">
      <c r="A945" s="158"/>
      <c r="B945" s="158"/>
      <c r="C945" s="158"/>
      <c r="D945" s="158"/>
      <c r="E945" s="158"/>
      <c r="F945" s="158"/>
      <c r="G945" s="158"/>
      <c r="H945" s="158"/>
      <c r="I945" s="158"/>
      <c r="J945" s="158"/>
      <c r="K945" s="158"/>
      <c r="L945" s="158"/>
      <c r="M945" s="158"/>
      <c r="N945" s="158"/>
      <c r="O945" s="158"/>
      <c r="P945" s="158"/>
      <c r="Q945" s="158"/>
      <c r="R945" s="158"/>
      <c r="S945" s="158"/>
      <c r="T945" s="158"/>
      <c r="U945" s="158"/>
      <c r="V945" s="158"/>
      <c r="W945" s="158"/>
      <c r="X945" s="158"/>
      <c r="Y945" s="158"/>
      <c r="Z945" s="158"/>
      <c r="AA945" s="158"/>
      <c r="AB945" s="158"/>
      <c r="AC945" s="158"/>
      <c r="AD945" s="158"/>
      <c r="AE945" s="158"/>
    </row>
    <row r="946" spans="1:31" ht="12" customHeight="1">
      <c r="A946" s="158"/>
      <c r="B946" s="158"/>
      <c r="C946" s="158"/>
      <c r="D946" s="158"/>
      <c r="E946" s="158"/>
      <c r="F946" s="158"/>
      <c r="G946" s="158"/>
      <c r="H946" s="158"/>
      <c r="I946" s="158"/>
      <c r="J946" s="158"/>
      <c r="K946" s="158"/>
      <c r="L946" s="158"/>
      <c r="M946" s="158"/>
      <c r="N946" s="158"/>
      <c r="O946" s="158"/>
      <c r="P946" s="158"/>
      <c r="Q946" s="158"/>
      <c r="R946" s="158"/>
      <c r="S946" s="158"/>
      <c r="T946" s="158"/>
      <c r="U946" s="158"/>
      <c r="V946" s="158"/>
      <c r="W946" s="158"/>
      <c r="X946" s="158"/>
      <c r="Y946" s="158"/>
      <c r="Z946" s="158"/>
      <c r="AA946" s="158"/>
      <c r="AB946" s="158"/>
      <c r="AC946" s="158"/>
      <c r="AD946" s="158"/>
      <c r="AE946" s="158"/>
    </row>
    <row r="947" spans="1:31" ht="12" customHeight="1">
      <c r="A947" s="158"/>
      <c r="B947" s="158"/>
      <c r="C947" s="158"/>
      <c r="D947" s="158"/>
      <c r="E947" s="158"/>
      <c r="F947" s="158"/>
      <c r="G947" s="158"/>
      <c r="H947" s="158"/>
      <c r="I947" s="158"/>
      <c r="J947" s="158"/>
      <c r="K947" s="158"/>
      <c r="L947" s="158"/>
      <c r="M947" s="158"/>
      <c r="N947" s="158"/>
      <c r="O947" s="158"/>
      <c r="P947" s="158"/>
      <c r="Q947" s="158"/>
      <c r="R947" s="158"/>
      <c r="S947" s="158"/>
      <c r="T947" s="158"/>
      <c r="U947" s="158"/>
      <c r="V947" s="158"/>
      <c r="W947" s="158"/>
      <c r="X947" s="158"/>
      <c r="Y947" s="158"/>
      <c r="Z947" s="158"/>
      <c r="AA947" s="158"/>
      <c r="AB947" s="158"/>
      <c r="AC947" s="158"/>
      <c r="AD947" s="158"/>
      <c r="AE947" s="158"/>
    </row>
    <row r="948" spans="1:31" ht="12" customHeight="1">
      <c r="A948" s="158"/>
      <c r="B948" s="158"/>
      <c r="C948" s="158"/>
      <c r="D948" s="158"/>
      <c r="E948" s="158"/>
      <c r="F948" s="158"/>
      <c r="G948" s="158"/>
      <c r="H948" s="158"/>
      <c r="I948" s="158"/>
      <c r="J948" s="158"/>
      <c r="K948" s="158"/>
      <c r="L948" s="158"/>
      <c r="M948" s="158"/>
      <c r="N948" s="158"/>
      <c r="O948" s="158"/>
      <c r="P948" s="158"/>
      <c r="Q948" s="158"/>
      <c r="R948" s="158"/>
      <c r="S948" s="158"/>
      <c r="T948" s="158"/>
      <c r="U948" s="158"/>
      <c r="V948" s="158"/>
      <c r="W948" s="158"/>
      <c r="X948" s="158"/>
      <c r="Y948" s="158"/>
      <c r="Z948" s="158"/>
      <c r="AA948" s="158"/>
      <c r="AB948" s="158"/>
      <c r="AC948" s="158"/>
      <c r="AD948" s="158"/>
      <c r="AE948" s="158"/>
    </row>
    <row r="949" spans="1:31" ht="12" customHeight="1">
      <c r="A949" s="158"/>
      <c r="B949" s="158"/>
      <c r="C949" s="158"/>
      <c r="D949" s="158"/>
      <c r="E949" s="158"/>
      <c r="F949" s="158"/>
      <c r="G949" s="158"/>
      <c r="H949" s="158"/>
      <c r="I949" s="158"/>
      <c r="J949" s="158"/>
      <c r="K949" s="158"/>
      <c r="L949" s="158"/>
      <c r="M949" s="158"/>
      <c r="N949" s="158"/>
      <c r="O949" s="158"/>
      <c r="P949" s="158"/>
      <c r="Q949" s="158"/>
      <c r="R949" s="158"/>
      <c r="S949" s="158"/>
      <c r="T949" s="158"/>
      <c r="U949" s="158"/>
      <c r="V949" s="158"/>
      <c r="W949" s="158"/>
      <c r="X949" s="158"/>
      <c r="Y949" s="158"/>
      <c r="Z949" s="158"/>
      <c r="AA949" s="158"/>
      <c r="AB949" s="158"/>
      <c r="AC949" s="158"/>
      <c r="AD949" s="158"/>
      <c r="AE949" s="158"/>
    </row>
    <row r="950" spans="1:31" ht="12" customHeight="1">
      <c r="A950" s="158"/>
      <c r="B950" s="158"/>
      <c r="C950" s="158"/>
      <c r="D950" s="158"/>
      <c r="E950" s="158"/>
      <c r="F950" s="158"/>
      <c r="G950" s="158"/>
      <c r="H950" s="158"/>
      <c r="I950" s="158"/>
      <c r="J950" s="158"/>
      <c r="K950" s="158"/>
      <c r="L950" s="158"/>
      <c r="M950" s="158"/>
      <c r="N950" s="158"/>
      <c r="O950" s="158"/>
      <c r="P950" s="158"/>
      <c r="Q950" s="158"/>
      <c r="R950" s="158"/>
      <c r="S950" s="158"/>
      <c r="T950" s="158"/>
      <c r="U950" s="158"/>
      <c r="V950" s="158"/>
      <c r="W950" s="158"/>
      <c r="X950" s="158"/>
      <c r="Y950" s="158"/>
      <c r="Z950" s="158"/>
      <c r="AA950" s="158"/>
      <c r="AB950" s="158"/>
      <c r="AC950" s="158"/>
      <c r="AD950" s="158"/>
      <c r="AE950" s="158"/>
    </row>
    <row r="951" spans="1:31" ht="12" customHeight="1">
      <c r="A951" s="158"/>
      <c r="B951" s="158"/>
      <c r="C951" s="158"/>
      <c r="D951" s="158"/>
      <c r="E951" s="158"/>
      <c r="F951" s="158"/>
      <c r="G951" s="158"/>
      <c r="H951" s="158"/>
      <c r="I951" s="158"/>
      <c r="J951" s="158"/>
      <c r="K951" s="158"/>
      <c r="L951" s="158"/>
      <c r="M951" s="158"/>
      <c r="N951" s="158"/>
      <c r="O951" s="158"/>
      <c r="P951" s="158"/>
      <c r="Q951" s="158"/>
      <c r="R951" s="158"/>
      <c r="S951" s="158"/>
      <c r="T951" s="158"/>
      <c r="U951" s="158"/>
      <c r="V951" s="158"/>
      <c r="W951" s="158"/>
      <c r="X951" s="158"/>
      <c r="Y951" s="158"/>
      <c r="Z951" s="158"/>
      <c r="AA951" s="158"/>
      <c r="AB951" s="158"/>
      <c r="AC951" s="158"/>
      <c r="AD951" s="158"/>
      <c r="AE951" s="158"/>
    </row>
    <row r="952" spans="1:31" ht="12" customHeight="1">
      <c r="A952" s="158"/>
      <c r="B952" s="158"/>
      <c r="C952" s="158"/>
      <c r="D952" s="158"/>
      <c r="E952" s="158"/>
      <c r="F952" s="158"/>
      <c r="G952" s="158"/>
      <c r="H952" s="158"/>
      <c r="I952" s="158"/>
      <c r="J952" s="158"/>
      <c r="K952" s="158"/>
      <c r="L952" s="158"/>
      <c r="M952" s="158"/>
      <c r="N952" s="158"/>
      <c r="O952" s="158"/>
      <c r="P952" s="158"/>
      <c r="Q952" s="158"/>
      <c r="R952" s="158"/>
      <c r="S952" s="158"/>
      <c r="T952" s="158"/>
      <c r="U952" s="158"/>
      <c r="V952" s="158"/>
      <c r="W952" s="158"/>
      <c r="X952" s="158"/>
      <c r="Y952" s="158"/>
      <c r="Z952" s="158"/>
      <c r="AA952" s="158"/>
      <c r="AB952" s="158"/>
      <c r="AC952" s="158"/>
      <c r="AD952" s="158"/>
      <c r="AE952" s="158"/>
    </row>
    <row r="953" spans="1:31" ht="12" customHeight="1">
      <c r="A953" s="158"/>
      <c r="B953" s="158"/>
      <c r="C953" s="158"/>
      <c r="D953" s="158"/>
      <c r="E953" s="158"/>
      <c r="F953" s="158"/>
      <c r="G953" s="158"/>
      <c r="H953" s="158"/>
      <c r="I953" s="158"/>
      <c r="J953" s="158"/>
      <c r="K953" s="158"/>
      <c r="L953" s="158"/>
      <c r="M953" s="158"/>
      <c r="N953" s="158"/>
      <c r="O953" s="158"/>
      <c r="P953" s="158"/>
      <c r="Q953" s="158"/>
      <c r="R953" s="158"/>
      <c r="S953" s="158"/>
      <c r="T953" s="158"/>
      <c r="U953" s="158"/>
      <c r="V953" s="158"/>
      <c r="W953" s="158"/>
      <c r="X953" s="158"/>
      <c r="Y953" s="158"/>
      <c r="Z953" s="158"/>
      <c r="AA953" s="158"/>
      <c r="AB953" s="158"/>
      <c r="AC953" s="158"/>
      <c r="AD953" s="158"/>
      <c r="AE953" s="158"/>
    </row>
    <row r="954" spans="1:31" ht="12" customHeight="1">
      <c r="A954" s="158"/>
      <c r="B954" s="158"/>
      <c r="C954" s="158"/>
      <c r="D954" s="158"/>
      <c r="E954" s="158"/>
      <c r="F954" s="158"/>
      <c r="G954" s="158"/>
      <c r="H954" s="158"/>
      <c r="I954" s="158"/>
      <c r="J954" s="158"/>
      <c r="K954" s="158"/>
      <c r="L954" s="158"/>
      <c r="M954" s="158"/>
      <c r="N954" s="158"/>
      <c r="O954" s="158"/>
      <c r="P954" s="158"/>
      <c r="Q954" s="158"/>
      <c r="R954" s="158"/>
      <c r="S954" s="158"/>
      <c r="T954" s="158"/>
      <c r="U954" s="158"/>
      <c r="V954" s="158"/>
      <c r="W954" s="158"/>
      <c r="X954" s="158"/>
      <c r="Y954" s="158"/>
      <c r="Z954" s="158"/>
      <c r="AA954" s="158"/>
      <c r="AB954" s="158"/>
      <c r="AC954" s="158"/>
      <c r="AD954" s="158"/>
      <c r="AE954" s="158"/>
    </row>
    <row r="955" spans="1:31" ht="12" customHeight="1">
      <c r="A955" s="158"/>
      <c r="B955" s="158"/>
      <c r="C955" s="158"/>
      <c r="D955" s="158"/>
      <c r="E955" s="158"/>
      <c r="F955" s="158"/>
      <c r="G955" s="158"/>
      <c r="H955" s="158"/>
      <c r="I955" s="158"/>
      <c r="J955" s="158"/>
      <c r="K955" s="158"/>
      <c r="L955" s="158"/>
      <c r="M955" s="158"/>
      <c r="N955" s="158"/>
      <c r="O955" s="158"/>
      <c r="P955" s="158"/>
      <c r="Q955" s="158"/>
      <c r="R955" s="158"/>
      <c r="S955" s="158"/>
      <c r="T955" s="158"/>
      <c r="U955" s="158"/>
      <c r="V955" s="158"/>
      <c r="W955" s="158"/>
      <c r="X955" s="158"/>
      <c r="Y955" s="158"/>
      <c r="Z955" s="158"/>
      <c r="AA955" s="158"/>
      <c r="AB955" s="158"/>
      <c r="AC955" s="158"/>
      <c r="AD955" s="158"/>
      <c r="AE955" s="158"/>
    </row>
    <row r="956" spans="1:31" ht="12" customHeight="1">
      <c r="A956" s="158"/>
      <c r="B956" s="158"/>
      <c r="C956" s="158"/>
      <c r="D956" s="158"/>
      <c r="E956" s="158"/>
      <c r="F956" s="158"/>
      <c r="G956" s="158"/>
      <c r="H956" s="158"/>
      <c r="I956" s="158"/>
      <c r="J956" s="158"/>
      <c r="K956" s="158"/>
      <c r="L956" s="158"/>
      <c r="M956" s="158"/>
      <c r="N956" s="158"/>
      <c r="O956" s="158"/>
      <c r="P956" s="158"/>
      <c r="Q956" s="158"/>
      <c r="R956" s="158"/>
      <c r="S956" s="158"/>
      <c r="T956" s="158"/>
      <c r="U956" s="158"/>
      <c r="V956" s="158"/>
      <c r="W956" s="158"/>
      <c r="X956" s="158"/>
      <c r="Y956" s="158"/>
      <c r="Z956" s="158"/>
      <c r="AA956" s="158"/>
      <c r="AB956" s="158"/>
      <c r="AC956" s="158"/>
      <c r="AD956" s="158"/>
      <c r="AE956" s="158"/>
    </row>
    <row r="957" spans="1:31" ht="12" customHeight="1">
      <c r="A957" s="158"/>
      <c r="B957" s="158"/>
      <c r="C957" s="158"/>
      <c r="D957" s="158"/>
      <c r="E957" s="158"/>
      <c r="F957" s="158"/>
      <c r="G957" s="158"/>
      <c r="H957" s="158"/>
      <c r="I957" s="158"/>
      <c r="J957" s="158"/>
      <c r="K957" s="158"/>
      <c r="L957" s="158"/>
      <c r="M957" s="158"/>
      <c r="N957" s="158"/>
      <c r="O957" s="158"/>
      <c r="P957" s="158"/>
      <c r="Q957" s="158"/>
      <c r="R957" s="158"/>
      <c r="S957" s="158"/>
      <c r="T957" s="158"/>
      <c r="U957" s="158"/>
      <c r="V957" s="158"/>
      <c r="W957" s="158"/>
      <c r="X957" s="158"/>
      <c r="Y957" s="158"/>
      <c r="Z957" s="158"/>
      <c r="AA957" s="158"/>
      <c r="AB957" s="158"/>
      <c r="AC957" s="158"/>
      <c r="AD957" s="158"/>
      <c r="AE957" s="158"/>
    </row>
    <row r="958" spans="1:31" ht="12" customHeight="1">
      <c r="A958" s="158"/>
      <c r="B958" s="158"/>
      <c r="C958" s="158"/>
      <c r="D958" s="158"/>
      <c r="E958" s="158"/>
      <c r="F958" s="158"/>
      <c r="G958" s="158"/>
      <c r="H958" s="158"/>
      <c r="I958" s="158"/>
      <c r="J958" s="158"/>
      <c r="K958" s="158"/>
      <c r="L958" s="158"/>
      <c r="M958" s="158"/>
      <c r="N958" s="158"/>
      <c r="O958" s="158"/>
      <c r="P958" s="158"/>
      <c r="Q958" s="158"/>
      <c r="R958" s="158"/>
      <c r="S958" s="158"/>
      <c r="T958" s="158"/>
      <c r="U958" s="158"/>
      <c r="V958" s="158"/>
      <c r="W958" s="158"/>
      <c r="X958" s="158"/>
      <c r="Y958" s="158"/>
      <c r="Z958" s="158"/>
      <c r="AA958" s="158"/>
      <c r="AB958" s="158"/>
      <c r="AC958" s="158"/>
      <c r="AD958" s="158"/>
      <c r="AE958" s="158"/>
    </row>
    <row r="959" spans="1:31" ht="12" customHeight="1">
      <c r="A959" s="158"/>
      <c r="B959" s="158"/>
      <c r="C959" s="158"/>
      <c r="D959" s="158"/>
      <c r="E959" s="158"/>
      <c r="F959" s="158"/>
      <c r="G959" s="158"/>
      <c r="H959" s="158"/>
      <c r="I959" s="158"/>
      <c r="J959" s="158"/>
      <c r="K959" s="158"/>
      <c r="L959" s="158"/>
      <c r="M959" s="158"/>
      <c r="N959" s="158"/>
      <c r="O959" s="158"/>
      <c r="P959" s="158"/>
      <c r="Q959" s="158"/>
      <c r="R959" s="158"/>
      <c r="S959" s="158"/>
      <c r="T959" s="158"/>
      <c r="U959" s="158"/>
      <c r="V959" s="158"/>
      <c r="W959" s="158"/>
      <c r="X959" s="158"/>
      <c r="Y959" s="158"/>
      <c r="Z959" s="158"/>
      <c r="AA959" s="158"/>
      <c r="AB959" s="158"/>
      <c r="AC959" s="158"/>
      <c r="AD959" s="158"/>
      <c r="AE959" s="158"/>
    </row>
    <row r="960" spans="1:31" ht="12" customHeight="1">
      <c r="A960" s="158"/>
      <c r="B960" s="158"/>
      <c r="C960" s="158"/>
      <c r="D960" s="158"/>
      <c r="E960" s="158"/>
      <c r="F960" s="158"/>
      <c r="G960" s="158"/>
      <c r="H960" s="158"/>
      <c r="I960" s="158"/>
      <c r="J960" s="158"/>
      <c r="K960" s="158"/>
      <c r="L960" s="158"/>
      <c r="M960" s="158"/>
      <c r="N960" s="158"/>
      <c r="O960" s="158"/>
      <c r="P960" s="158"/>
      <c r="Q960" s="158"/>
      <c r="R960" s="158"/>
      <c r="S960" s="158"/>
      <c r="T960" s="158"/>
      <c r="U960" s="158"/>
      <c r="V960" s="158"/>
      <c r="W960" s="158"/>
      <c r="X960" s="158"/>
      <c r="Y960" s="158"/>
      <c r="Z960" s="158"/>
      <c r="AA960" s="158"/>
      <c r="AB960" s="158"/>
      <c r="AC960" s="158"/>
      <c r="AD960" s="158"/>
      <c r="AE960" s="158"/>
    </row>
    <row r="961" spans="1:31" ht="12" customHeight="1">
      <c r="A961" s="158"/>
      <c r="B961" s="158"/>
      <c r="C961" s="158"/>
      <c r="D961" s="158"/>
      <c r="E961" s="158"/>
      <c r="F961" s="158"/>
      <c r="G961" s="158"/>
      <c r="H961" s="158"/>
      <c r="I961" s="158"/>
      <c r="J961" s="158"/>
      <c r="K961" s="158"/>
      <c r="L961" s="158"/>
      <c r="M961" s="158"/>
      <c r="N961" s="158"/>
      <c r="O961" s="158"/>
      <c r="P961" s="158"/>
      <c r="Q961" s="158"/>
      <c r="R961" s="158"/>
      <c r="S961" s="158"/>
      <c r="T961" s="158"/>
      <c r="U961" s="158"/>
      <c r="V961" s="158"/>
      <c r="W961" s="158"/>
      <c r="X961" s="158"/>
      <c r="Y961" s="158"/>
      <c r="Z961" s="158"/>
      <c r="AA961" s="158"/>
      <c r="AB961" s="158"/>
      <c r="AC961" s="158"/>
      <c r="AD961" s="158"/>
      <c r="AE961" s="158"/>
    </row>
    <row r="962" spans="1:31" ht="12" customHeight="1">
      <c r="A962" s="158"/>
      <c r="B962" s="158"/>
      <c r="C962" s="158"/>
      <c r="D962" s="158"/>
      <c r="E962" s="158"/>
      <c r="F962" s="158"/>
      <c r="G962" s="158"/>
      <c r="H962" s="158"/>
      <c r="I962" s="158"/>
      <c r="J962" s="158"/>
      <c r="K962" s="158"/>
      <c r="L962" s="158"/>
      <c r="M962" s="158"/>
      <c r="N962" s="158"/>
      <c r="O962" s="158"/>
      <c r="P962" s="158"/>
      <c r="Q962" s="158"/>
      <c r="R962" s="158"/>
      <c r="S962" s="158"/>
      <c r="T962" s="158"/>
      <c r="U962" s="158"/>
      <c r="V962" s="158"/>
      <c r="W962" s="158"/>
      <c r="X962" s="158"/>
      <c r="Y962" s="158"/>
      <c r="Z962" s="158"/>
      <c r="AA962" s="158"/>
      <c r="AB962" s="158"/>
      <c r="AC962" s="158"/>
      <c r="AD962" s="158"/>
      <c r="AE962" s="158"/>
    </row>
    <row r="963" spans="1:31" ht="12" customHeight="1">
      <c r="A963" s="158"/>
      <c r="B963" s="158"/>
      <c r="C963" s="158"/>
      <c r="D963" s="158"/>
      <c r="E963" s="158"/>
      <c r="F963" s="158"/>
      <c r="G963" s="158"/>
      <c r="H963" s="158"/>
      <c r="I963" s="158"/>
      <c r="J963" s="158"/>
      <c r="K963" s="158"/>
      <c r="L963" s="158"/>
      <c r="M963" s="158"/>
      <c r="N963" s="158"/>
      <c r="O963" s="158"/>
      <c r="P963" s="158"/>
      <c r="Q963" s="158"/>
      <c r="R963" s="158"/>
      <c r="S963" s="158"/>
      <c r="T963" s="158"/>
      <c r="U963" s="158"/>
      <c r="V963" s="158"/>
      <c r="W963" s="158"/>
      <c r="X963" s="158"/>
      <c r="Y963" s="158"/>
      <c r="Z963" s="158"/>
      <c r="AA963" s="158"/>
      <c r="AB963" s="158"/>
      <c r="AC963" s="158"/>
      <c r="AD963" s="158"/>
      <c r="AE963" s="158"/>
    </row>
    <row r="964" spans="1:31" ht="12" customHeight="1">
      <c r="A964" s="158"/>
      <c r="B964" s="158"/>
      <c r="C964" s="158"/>
      <c r="D964" s="158"/>
      <c r="E964" s="158"/>
      <c r="F964" s="158"/>
      <c r="G964" s="158"/>
      <c r="H964" s="158"/>
      <c r="I964" s="158"/>
      <c r="J964" s="158"/>
      <c r="K964" s="158"/>
      <c r="L964" s="158"/>
      <c r="M964" s="158"/>
      <c r="N964" s="158"/>
      <c r="O964" s="158"/>
      <c r="P964" s="158"/>
      <c r="Q964" s="158"/>
      <c r="R964" s="158"/>
      <c r="S964" s="158"/>
      <c r="T964" s="158"/>
      <c r="U964" s="158"/>
      <c r="V964" s="158"/>
      <c r="W964" s="158"/>
      <c r="X964" s="158"/>
      <c r="Y964" s="158"/>
      <c r="Z964" s="158"/>
      <c r="AA964" s="158"/>
      <c r="AB964" s="158"/>
      <c r="AC964" s="158"/>
      <c r="AD964" s="158"/>
      <c r="AE964" s="158"/>
    </row>
    <row r="965" spans="1:31" ht="12" customHeight="1">
      <c r="A965" s="158"/>
      <c r="B965" s="158"/>
      <c r="C965" s="158"/>
      <c r="D965" s="158"/>
      <c r="E965" s="158"/>
      <c r="F965" s="158"/>
      <c r="G965" s="158"/>
      <c r="H965" s="158"/>
      <c r="I965" s="158"/>
      <c r="J965" s="158"/>
      <c r="K965" s="158"/>
      <c r="L965" s="158"/>
      <c r="M965" s="158"/>
      <c r="N965" s="158"/>
      <c r="O965" s="158"/>
      <c r="P965" s="158"/>
      <c r="Q965" s="158"/>
      <c r="R965" s="158"/>
      <c r="S965" s="158"/>
      <c r="T965" s="158"/>
      <c r="U965" s="158"/>
      <c r="V965" s="158"/>
      <c r="W965" s="158"/>
      <c r="X965" s="158"/>
      <c r="Y965" s="158"/>
      <c r="Z965" s="158"/>
      <c r="AA965" s="158"/>
      <c r="AB965" s="158"/>
      <c r="AC965" s="158"/>
      <c r="AD965" s="158"/>
      <c r="AE965" s="158"/>
    </row>
    <row r="966" spans="1:31" ht="12" customHeight="1">
      <c r="A966" s="158"/>
      <c r="B966" s="158"/>
      <c r="C966" s="158"/>
      <c r="D966" s="158"/>
      <c r="E966" s="158"/>
      <c r="F966" s="158"/>
      <c r="G966" s="158"/>
      <c r="H966" s="158"/>
      <c r="I966" s="158"/>
      <c r="J966" s="158"/>
      <c r="K966" s="158"/>
      <c r="L966" s="158"/>
      <c r="M966" s="158"/>
      <c r="N966" s="158"/>
      <c r="O966" s="158"/>
      <c r="P966" s="158"/>
      <c r="Q966" s="158"/>
      <c r="R966" s="158"/>
      <c r="S966" s="158"/>
      <c r="T966" s="158"/>
      <c r="U966" s="158"/>
      <c r="V966" s="158"/>
      <c r="W966" s="158"/>
      <c r="X966" s="158"/>
      <c r="Y966" s="158"/>
      <c r="Z966" s="158"/>
      <c r="AA966" s="158"/>
      <c r="AB966" s="158"/>
      <c r="AC966" s="158"/>
      <c r="AD966" s="158"/>
      <c r="AE966" s="158"/>
    </row>
    <row r="967" spans="1:31" ht="12" customHeight="1">
      <c r="A967" s="158"/>
      <c r="B967" s="158"/>
      <c r="C967" s="158"/>
      <c r="D967" s="158"/>
      <c r="E967" s="158"/>
      <c r="F967" s="158"/>
      <c r="G967" s="158"/>
      <c r="H967" s="158"/>
      <c r="I967" s="158"/>
      <c r="J967" s="158"/>
      <c r="K967" s="158"/>
      <c r="L967" s="158"/>
      <c r="M967" s="158"/>
      <c r="N967" s="158"/>
      <c r="O967" s="158"/>
      <c r="P967" s="158"/>
      <c r="Q967" s="158"/>
      <c r="R967" s="158"/>
      <c r="S967" s="158"/>
      <c r="T967" s="158"/>
      <c r="U967" s="158"/>
      <c r="V967" s="158"/>
      <c r="W967" s="158"/>
      <c r="X967" s="158"/>
      <c r="Y967" s="158"/>
      <c r="Z967" s="158"/>
      <c r="AA967" s="158"/>
      <c r="AB967" s="158"/>
      <c r="AC967" s="158"/>
      <c r="AD967" s="158"/>
      <c r="AE967" s="158"/>
    </row>
    <row r="968" spans="1:31" ht="12" customHeight="1">
      <c r="A968" s="158"/>
      <c r="B968" s="158"/>
      <c r="C968" s="158"/>
      <c r="D968" s="158"/>
      <c r="E968" s="158"/>
      <c r="F968" s="158"/>
      <c r="G968" s="158"/>
      <c r="H968" s="158"/>
      <c r="I968" s="158"/>
      <c r="J968" s="158"/>
      <c r="K968" s="158"/>
      <c r="L968" s="158"/>
      <c r="M968" s="158"/>
      <c r="N968" s="158"/>
      <c r="O968" s="158"/>
      <c r="P968" s="158"/>
      <c r="Q968" s="158"/>
      <c r="R968" s="158"/>
      <c r="S968" s="158"/>
      <c r="T968" s="158"/>
      <c r="U968" s="158"/>
      <c r="V968" s="158"/>
      <c r="W968" s="158"/>
      <c r="X968" s="158"/>
      <c r="Y968" s="158"/>
      <c r="Z968" s="158"/>
      <c r="AA968" s="158"/>
      <c r="AB968" s="158"/>
      <c r="AC968" s="158"/>
      <c r="AD968" s="158"/>
      <c r="AE968" s="158"/>
    </row>
    <row r="969" spans="1:31" ht="12" customHeight="1">
      <c r="A969" s="158"/>
      <c r="B969" s="158"/>
      <c r="C969" s="158"/>
      <c r="D969" s="158"/>
      <c r="E969" s="158"/>
      <c r="F969" s="158"/>
      <c r="G969" s="158"/>
      <c r="H969" s="158"/>
      <c r="I969" s="158"/>
      <c r="J969" s="158"/>
      <c r="K969" s="158"/>
      <c r="L969" s="158"/>
      <c r="M969" s="158"/>
      <c r="N969" s="158"/>
      <c r="O969" s="158"/>
      <c r="P969" s="158"/>
      <c r="Q969" s="158"/>
      <c r="R969" s="158"/>
      <c r="S969" s="158"/>
      <c r="T969" s="158"/>
      <c r="U969" s="158"/>
      <c r="V969" s="158"/>
      <c r="W969" s="158"/>
      <c r="X969" s="158"/>
      <c r="Y969" s="158"/>
      <c r="Z969" s="158"/>
      <c r="AA969" s="158"/>
      <c r="AB969" s="158"/>
      <c r="AC969" s="158"/>
      <c r="AD969" s="158"/>
      <c r="AE969" s="158"/>
    </row>
  </sheetData>
  <mergeCells count="5">
    <mergeCell ref="B4:B5"/>
    <mergeCell ref="A1:Z2"/>
    <mergeCell ref="A3:Z3"/>
    <mergeCell ref="C4:Z4"/>
    <mergeCell ref="A21:X21"/>
  </mergeCells>
  <pageMargins left="0.511811024" right="0.511811024" top="0.78740157499999996" bottom="0.78740157499999996" header="0.31496062000000002" footer="0.31496062000000002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4"/>
  <sheetViews>
    <sheetView topLeftCell="C1" workbookViewId="0">
      <selection activeCell="G25" sqref="G25"/>
    </sheetView>
  </sheetViews>
  <sheetFormatPr defaultColWidth="14.42578125" defaultRowHeight="15"/>
  <cols>
    <col min="1" max="2" width="8.7109375" style="120" customWidth="1"/>
    <col min="3" max="3" width="10.7109375" style="120" customWidth="1"/>
    <col min="4" max="4" width="8.7109375" style="120" customWidth="1"/>
    <col min="5" max="5" width="11.85546875" style="120" customWidth="1"/>
    <col min="6" max="6" width="14.85546875" style="120" customWidth="1"/>
    <col min="7" max="7" width="12.7109375" style="120" customWidth="1"/>
    <col min="8" max="8" width="9.7109375" style="120" customWidth="1"/>
    <col min="9" max="10" width="11.140625" style="120" customWidth="1"/>
    <col min="11" max="11" width="13.85546875" style="120" customWidth="1"/>
    <col min="12" max="12" width="10.42578125" style="120" customWidth="1"/>
    <col min="13" max="13" width="13.28515625" style="120" customWidth="1"/>
    <col min="14" max="14" width="11.5703125" style="120" customWidth="1"/>
    <col min="15" max="15" width="12.5703125" style="120" customWidth="1"/>
    <col min="16" max="16" width="12.140625" style="120" customWidth="1"/>
    <col min="17" max="17" width="11.85546875" style="120" customWidth="1"/>
    <col min="18" max="18" width="15.42578125" style="120" customWidth="1"/>
    <col min="19" max="20" width="10.85546875" style="120" customWidth="1"/>
    <col min="21" max="21" width="10" style="120" customWidth="1"/>
    <col min="22" max="23" width="11" style="120" customWidth="1"/>
    <col min="24" max="24" width="12.42578125" style="120" customWidth="1"/>
    <col min="25" max="31" width="8.7109375" style="120" customWidth="1"/>
    <col min="32" max="16384" width="14.42578125" style="120"/>
  </cols>
  <sheetData>
    <row r="1" spans="1:24" ht="15.75" thickBot="1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</row>
    <row r="2" spans="1:24" ht="18.75">
      <c r="A2" s="424" t="s">
        <v>186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  <c r="W2" s="425"/>
      <c r="X2" s="425"/>
    </row>
    <row r="3" spans="1:24" ht="18.75">
      <c r="A3" s="356" t="s">
        <v>187</v>
      </c>
      <c r="B3" s="357"/>
      <c r="C3" s="357"/>
      <c r="D3" s="358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</row>
    <row r="4" spans="1:24" ht="15.75">
      <c r="A4" s="129"/>
      <c r="B4" s="359" t="s">
        <v>104</v>
      </c>
      <c r="C4" s="361" t="s">
        <v>88</v>
      </c>
      <c r="D4" s="363" t="s">
        <v>256</v>
      </c>
      <c r="E4" s="365" t="s">
        <v>105</v>
      </c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366"/>
      <c r="X4" s="366"/>
    </row>
    <row r="5" spans="1:24" ht="30.75" customHeight="1">
      <c r="A5" s="130" t="s">
        <v>106</v>
      </c>
      <c r="B5" s="360"/>
      <c r="C5" s="362"/>
      <c r="D5" s="364"/>
      <c r="E5" s="131" t="s">
        <v>188</v>
      </c>
      <c r="F5" s="132" t="s">
        <v>189</v>
      </c>
      <c r="G5" s="132" t="s">
        <v>190</v>
      </c>
      <c r="H5" s="132" t="s">
        <v>191</v>
      </c>
      <c r="I5" s="132" t="s">
        <v>192</v>
      </c>
      <c r="J5" s="132" t="s">
        <v>193</v>
      </c>
      <c r="K5" s="133" t="s">
        <v>194</v>
      </c>
      <c r="L5" s="132" t="s">
        <v>195</v>
      </c>
      <c r="M5" s="132" t="s">
        <v>196</v>
      </c>
      <c r="N5" s="132" t="s">
        <v>197</v>
      </c>
      <c r="O5" s="132" t="s">
        <v>198</v>
      </c>
      <c r="P5" s="132" t="s">
        <v>199</v>
      </c>
      <c r="Q5" s="132" t="s">
        <v>200</v>
      </c>
      <c r="R5" s="133" t="s">
        <v>201</v>
      </c>
      <c r="S5" s="133" t="s">
        <v>164</v>
      </c>
      <c r="T5" s="132" t="s">
        <v>202</v>
      </c>
      <c r="U5" s="133" t="s">
        <v>203</v>
      </c>
      <c r="V5" s="132" t="s">
        <v>204</v>
      </c>
      <c r="W5" s="132" t="s">
        <v>107</v>
      </c>
      <c r="X5" s="134" t="s">
        <v>108</v>
      </c>
    </row>
    <row r="6" spans="1:24" ht="36">
      <c r="A6" s="125">
        <v>1</v>
      </c>
      <c r="B6" s="135">
        <v>1</v>
      </c>
      <c r="C6" s="136" t="s">
        <v>205</v>
      </c>
      <c r="D6" s="126">
        <v>22</v>
      </c>
      <c r="E6" s="137">
        <v>5960</v>
      </c>
      <c r="G6" s="124">
        <v>6150</v>
      </c>
      <c r="H6" s="124"/>
      <c r="I6" s="124">
        <v>5777.77</v>
      </c>
      <c r="K6" s="138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39">
        <v>7894.54</v>
      </c>
      <c r="W6" s="123">
        <f>AVERAGE(E6:V6)</f>
        <v>6445.5775000000003</v>
      </c>
      <c r="X6" s="140">
        <f>W6*D6</f>
        <v>141802.70500000002</v>
      </c>
    </row>
    <row r="7" spans="1:24">
      <c r="A7" s="125">
        <v>2</v>
      </c>
      <c r="B7" s="135">
        <v>2</v>
      </c>
      <c r="C7" s="141" t="s">
        <v>206</v>
      </c>
      <c r="D7" s="122">
        <v>396</v>
      </c>
      <c r="E7" s="124"/>
      <c r="F7" s="124"/>
      <c r="G7" s="124"/>
      <c r="H7" s="124"/>
      <c r="I7" s="142"/>
      <c r="J7" s="143"/>
      <c r="K7" s="123"/>
      <c r="L7" s="123"/>
      <c r="M7" s="124">
        <v>75</v>
      </c>
      <c r="N7" s="124"/>
      <c r="O7" s="144"/>
      <c r="P7" s="144">
        <v>98.9</v>
      </c>
      <c r="Q7" s="144"/>
      <c r="R7" s="144"/>
      <c r="S7" s="144"/>
      <c r="T7" s="144"/>
      <c r="U7" s="145">
        <v>110</v>
      </c>
      <c r="V7" s="143">
        <v>71.8</v>
      </c>
      <c r="W7" s="123">
        <f t="shared" ref="W7:W11" si="0">AVERAGE(E7:V7)</f>
        <v>88.924999999999997</v>
      </c>
      <c r="X7" s="140">
        <f>(W7*D7)/10</f>
        <v>3521.4299999999994</v>
      </c>
    </row>
    <row r="8" spans="1:24" ht="48">
      <c r="A8" s="125">
        <v>3</v>
      </c>
      <c r="B8" s="146">
        <v>3</v>
      </c>
      <c r="C8" s="121" t="s">
        <v>207</v>
      </c>
      <c r="D8" s="122">
        <v>6</v>
      </c>
      <c r="E8" s="123"/>
      <c r="F8" s="123"/>
      <c r="G8" s="124"/>
      <c r="H8" s="143"/>
      <c r="I8" s="143"/>
      <c r="J8" s="147">
        <v>740</v>
      </c>
      <c r="K8" s="144">
        <v>643</v>
      </c>
      <c r="L8" s="124">
        <v>679</v>
      </c>
      <c r="N8" s="148"/>
      <c r="O8" s="124"/>
      <c r="P8" s="124"/>
      <c r="Q8" s="124"/>
      <c r="R8" s="124"/>
      <c r="S8" s="124"/>
      <c r="T8" s="124"/>
      <c r="U8" s="124"/>
      <c r="V8" s="124">
        <v>899</v>
      </c>
      <c r="W8" s="123">
        <f t="shared" si="0"/>
        <v>740.25</v>
      </c>
      <c r="X8" s="140">
        <f t="shared" ref="X8:X11" si="1">W8*D8</f>
        <v>4441.5</v>
      </c>
    </row>
    <row r="9" spans="1:24">
      <c r="A9" s="125">
        <v>4</v>
      </c>
      <c r="B9" s="146">
        <v>4</v>
      </c>
      <c r="C9" s="121" t="s">
        <v>208</v>
      </c>
      <c r="D9" s="122">
        <v>3</v>
      </c>
      <c r="E9" s="124"/>
      <c r="F9" s="124"/>
      <c r="G9" s="124"/>
      <c r="H9" s="124"/>
      <c r="I9" s="124"/>
      <c r="J9" s="124"/>
      <c r="K9" s="124"/>
      <c r="L9" s="123"/>
      <c r="M9" s="123"/>
      <c r="N9" s="124">
        <v>3646.51</v>
      </c>
      <c r="O9" s="124">
        <v>3499</v>
      </c>
      <c r="P9" s="124"/>
      <c r="Q9" s="124">
        <v>3299</v>
      </c>
      <c r="R9" s="124"/>
      <c r="S9" s="124"/>
      <c r="T9" s="124"/>
      <c r="U9" s="124"/>
      <c r="V9" s="124">
        <v>3891.37</v>
      </c>
      <c r="W9" s="123">
        <f t="shared" si="0"/>
        <v>3583.9700000000003</v>
      </c>
      <c r="X9" s="140">
        <f t="shared" si="1"/>
        <v>10751.91</v>
      </c>
    </row>
    <row r="10" spans="1:24">
      <c r="A10" s="125">
        <v>5</v>
      </c>
      <c r="B10" s="146">
        <v>5</v>
      </c>
      <c r="C10" s="121" t="s">
        <v>209</v>
      </c>
      <c r="D10" s="122">
        <v>22</v>
      </c>
      <c r="E10" s="124"/>
      <c r="F10" s="124">
        <v>44.9</v>
      </c>
      <c r="G10" s="124">
        <v>47.41</v>
      </c>
      <c r="H10" s="124">
        <v>41.99</v>
      </c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>
        <v>47.5</v>
      </c>
      <c r="W10" s="123">
        <f t="shared" si="0"/>
        <v>45.45</v>
      </c>
      <c r="X10" s="140">
        <f t="shared" si="1"/>
        <v>999.90000000000009</v>
      </c>
    </row>
    <row r="11" spans="1:24" ht="24">
      <c r="A11" s="125">
        <v>6</v>
      </c>
      <c r="B11" s="146">
        <v>6</v>
      </c>
      <c r="C11" s="149" t="s">
        <v>210</v>
      </c>
      <c r="D11" s="122">
        <v>20</v>
      </c>
      <c r="E11" s="123"/>
      <c r="F11" s="123"/>
      <c r="G11" s="123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>
        <v>2450</v>
      </c>
      <c r="S11" s="124">
        <v>1499</v>
      </c>
      <c r="T11" s="124">
        <v>2180</v>
      </c>
      <c r="U11" s="124"/>
      <c r="V11" s="124">
        <v>1497</v>
      </c>
      <c r="W11" s="123">
        <f t="shared" si="0"/>
        <v>1906.5</v>
      </c>
      <c r="X11" s="140">
        <f t="shared" si="1"/>
        <v>38130</v>
      </c>
    </row>
    <row r="12" spans="1:24" ht="15.75" thickBot="1">
      <c r="A12" s="350" t="s">
        <v>87</v>
      </c>
      <c r="B12" s="351"/>
      <c r="C12" s="351"/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1"/>
      <c r="U12" s="351"/>
      <c r="V12" s="351"/>
      <c r="W12" s="352"/>
      <c r="X12" s="127"/>
    </row>
    <row r="13" spans="1:24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19"/>
      <c r="X13" s="119"/>
    </row>
    <row r="14" spans="1:24">
      <c r="A14" s="353"/>
      <c r="B14" s="354"/>
      <c r="C14" s="354"/>
      <c r="D14" s="354"/>
      <c r="E14" s="354"/>
      <c r="F14" s="354"/>
      <c r="G14" s="354"/>
      <c r="H14" s="354"/>
      <c r="I14" s="354"/>
      <c r="J14" s="354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28"/>
      <c r="W14" s="119"/>
      <c r="X14" s="119"/>
    </row>
    <row r="15" spans="1:24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</row>
    <row r="16" spans="1:24" ht="15.75" thickBot="1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</row>
    <row r="17" spans="1:24" ht="45">
      <c r="A17" s="150"/>
      <c r="B17" s="150"/>
      <c r="C17" s="223" t="s">
        <v>140</v>
      </c>
      <c r="D17" s="224" t="s">
        <v>260</v>
      </c>
      <c r="E17" s="225" t="s">
        <v>211</v>
      </c>
      <c r="F17" s="226" t="s">
        <v>212</v>
      </c>
      <c r="G17" s="226" t="s">
        <v>284</v>
      </c>
      <c r="H17" s="355" t="s">
        <v>285</v>
      </c>
      <c r="I17" s="355"/>
      <c r="J17" s="226" t="s">
        <v>109</v>
      </c>
      <c r="K17" s="227" t="s">
        <v>213</v>
      </c>
    </row>
    <row r="18" spans="1:24" ht="24.75" customHeight="1">
      <c r="A18" s="151"/>
      <c r="B18" s="151"/>
      <c r="C18" s="228" t="s">
        <v>214</v>
      </c>
      <c r="D18" s="219">
        <v>64</v>
      </c>
      <c r="E18" s="220" t="s">
        <v>215</v>
      </c>
      <c r="F18" s="221">
        <f>SUM(X6:X10)</f>
        <v>161517.44500000001</v>
      </c>
      <c r="G18" s="222">
        <v>0.1</v>
      </c>
      <c r="H18" s="349">
        <f>F18*G18</f>
        <v>16151.744500000001</v>
      </c>
      <c r="I18" s="349"/>
      <c r="J18" s="234">
        <f>H18/12</f>
        <v>1345.9787083333333</v>
      </c>
      <c r="K18" s="235">
        <f>J18/64</f>
        <v>21.030917317708333</v>
      </c>
      <c r="L18" s="250"/>
    </row>
    <row r="19" spans="1:24" ht="30.75" thickBot="1">
      <c r="A19" s="151"/>
      <c r="B19" s="151"/>
      <c r="C19" s="229" t="s">
        <v>125</v>
      </c>
      <c r="D19" s="230">
        <v>33</v>
      </c>
      <c r="E19" s="231" t="s">
        <v>216</v>
      </c>
      <c r="F19" s="232">
        <f>SUM(X6:X11)</f>
        <v>199647.44500000001</v>
      </c>
      <c r="G19" s="233">
        <v>0.1</v>
      </c>
      <c r="H19" s="349">
        <f>F19*G19</f>
        <v>19964.744500000001</v>
      </c>
      <c r="I19" s="349"/>
      <c r="J19" s="234">
        <f>H19/12</f>
        <v>1663.7287083333333</v>
      </c>
      <c r="K19" s="236">
        <f>J19/33</f>
        <v>50.416021464646462</v>
      </c>
      <c r="L19" s="250"/>
    </row>
    <row r="20" spans="1:24" ht="15.75" customHeight="1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</row>
    <row r="21" spans="1:24" ht="15.75" customHeight="1">
      <c r="C21" s="120" t="s">
        <v>299</v>
      </c>
    </row>
    <row r="22" spans="1:24" ht="15.75" customHeight="1"/>
    <row r="23" spans="1:24" ht="15.75" customHeight="1"/>
    <row r="24" spans="1:24" ht="15.75" customHeight="1"/>
    <row r="25" spans="1:24" ht="15.75" customHeight="1"/>
    <row r="26" spans="1:24" ht="15.75" customHeight="1"/>
    <row r="27" spans="1:24" ht="15.75" customHeight="1"/>
    <row r="28" spans="1:24" ht="15.75" customHeight="1"/>
    <row r="29" spans="1:24" ht="15.75" customHeight="1"/>
    <row r="30" spans="1:24" ht="15.75" customHeight="1"/>
    <row r="31" spans="1:24" ht="15.75" customHeight="1"/>
    <row r="32" spans="1:2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1">
    <mergeCell ref="A2:X2"/>
    <mergeCell ref="A3:X3"/>
    <mergeCell ref="B4:B5"/>
    <mergeCell ref="C4:C5"/>
    <mergeCell ref="D4:D5"/>
    <mergeCell ref="E4:X4"/>
    <mergeCell ref="H19:I19"/>
    <mergeCell ref="A12:W12"/>
    <mergeCell ref="A14:J14"/>
    <mergeCell ref="H17:I17"/>
    <mergeCell ref="H18:I18"/>
  </mergeCells>
  <pageMargins left="0.511811024" right="0.511811024" top="0.78740157499999996" bottom="0.78740157499999996" header="0.31496062000000002" footer="0.31496062000000002"/>
  <pageSetup paperSize="9" scale="4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3" workbookViewId="0">
      <selection activeCell="A2" sqref="A2:F24"/>
    </sheetView>
  </sheetViews>
  <sheetFormatPr defaultRowHeight="15"/>
  <cols>
    <col min="1" max="1" width="7" customWidth="1"/>
    <col min="2" max="2" width="56.5703125" customWidth="1"/>
    <col min="3" max="3" width="9.140625" style="204" customWidth="1"/>
    <col min="4" max="4" width="15.28515625" style="204" customWidth="1"/>
    <col min="5" max="5" width="18.140625" customWidth="1"/>
    <col min="6" max="6" width="16.5703125" bestFit="1" customWidth="1"/>
    <col min="7" max="7" width="3.42578125" customWidth="1"/>
    <col min="8" max="8" width="5" customWidth="1"/>
    <col min="9" max="9" width="5.28515625" customWidth="1"/>
    <col min="10" max="10" width="3.140625" customWidth="1"/>
    <col min="258" max="258" width="34.42578125" bestFit="1" customWidth="1"/>
    <col min="260" max="260" width="12.42578125" bestFit="1" customWidth="1"/>
    <col min="261" max="261" width="15.85546875" bestFit="1" customWidth="1"/>
    <col min="262" max="262" width="16.5703125" bestFit="1" customWidth="1"/>
    <col min="514" max="514" width="34.42578125" bestFit="1" customWidth="1"/>
    <col min="516" max="516" width="12.42578125" bestFit="1" customWidth="1"/>
    <col min="517" max="517" width="15.85546875" bestFit="1" customWidth="1"/>
    <col min="518" max="518" width="16.5703125" bestFit="1" customWidth="1"/>
    <col min="770" max="770" width="34.42578125" bestFit="1" customWidth="1"/>
    <col min="772" max="772" width="12.42578125" bestFit="1" customWidth="1"/>
    <col min="773" max="773" width="15.85546875" bestFit="1" customWidth="1"/>
    <col min="774" max="774" width="16.5703125" bestFit="1" customWidth="1"/>
    <col min="1026" max="1026" width="34.42578125" bestFit="1" customWidth="1"/>
    <col min="1028" max="1028" width="12.42578125" bestFit="1" customWidth="1"/>
    <col min="1029" max="1029" width="15.85546875" bestFit="1" customWidth="1"/>
    <col min="1030" max="1030" width="16.5703125" bestFit="1" customWidth="1"/>
    <col min="1282" max="1282" width="34.42578125" bestFit="1" customWidth="1"/>
    <col min="1284" max="1284" width="12.42578125" bestFit="1" customWidth="1"/>
    <col min="1285" max="1285" width="15.85546875" bestFit="1" customWidth="1"/>
    <col min="1286" max="1286" width="16.5703125" bestFit="1" customWidth="1"/>
    <col min="1538" max="1538" width="34.42578125" bestFit="1" customWidth="1"/>
    <col min="1540" max="1540" width="12.42578125" bestFit="1" customWidth="1"/>
    <col min="1541" max="1541" width="15.85546875" bestFit="1" customWidth="1"/>
    <col min="1542" max="1542" width="16.5703125" bestFit="1" customWidth="1"/>
    <col min="1794" max="1794" width="34.42578125" bestFit="1" customWidth="1"/>
    <col min="1796" max="1796" width="12.42578125" bestFit="1" customWidth="1"/>
    <col min="1797" max="1797" width="15.85546875" bestFit="1" customWidth="1"/>
    <col min="1798" max="1798" width="16.5703125" bestFit="1" customWidth="1"/>
    <col min="2050" max="2050" width="34.42578125" bestFit="1" customWidth="1"/>
    <col min="2052" max="2052" width="12.42578125" bestFit="1" customWidth="1"/>
    <col min="2053" max="2053" width="15.85546875" bestFit="1" customWidth="1"/>
    <col min="2054" max="2054" width="16.5703125" bestFit="1" customWidth="1"/>
    <col min="2306" max="2306" width="34.42578125" bestFit="1" customWidth="1"/>
    <col min="2308" max="2308" width="12.42578125" bestFit="1" customWidth="1"/>
    <col min="2309" max="2309" width="15.85546875" bestFit="1" customWidth="1"/>
    <col min="2310" max="2310" width="16.5703125" bestFit="1" customWidth="1"/>
    <col min="2562" max="2562" width="34.42578125" bestFit="1" customWidth="1"/>
    <col min="2564" max="2564" width="12.42578125" bestFit="1" customWidth="1"/>
    <col min="2565" max="2565" width="15.85546875" bestFit="1" customWidth="1"/>
    <col min="2566" max="2566" width="16.5703125" bestFit="1" customWidth="1"/>
    <col min="2818" max="2818" width="34.42578125" bestFit="1" customWidth="1"/>
    <col min="2820" max="2820" width="12.42578125" bestFit="1" customWidth="1"/>
    <col min="2821" max="2821" width="15.85546875" bestFit="1" customWidth="1"/>
    <col min="2822" max="2822" width="16.5703125" bestFit="1" customWidth="1"/>
    <col min="3074" max="3074" width="34.42578125" bestFit="1" customWidth="1"/>
    <col min="3076" max="3076" width="12.42578125" bestFit="1" customWidth="1"/>
    <col min="3077" max="3077" width="15.85546875" bestFit="1" customWidth="1"/>
    <col min="3078" max="3078" width="16.5703125" bestFit="1" customWidth="1"/>
    <col min="3330" max="3330" width="34.42578125" bestFit="1" customWidth="1"/>
    <col min="3332" max="3332" width="12.42578125" bestFit="1" customWidth="1"/>
    <col min="3333" max="3333" width="15.85546875" bestFit="1" customWidth="1"/>
    <col min="3334" max="3334" width="16.5703125" bestFit="1" customWidth="1"/>
    <col min="3586" max="3586" width="34.42578125" bestFit="1" customWidth="1"/>
    <col min="3588" max="3588" width="12.42578125" bestFit="1" customWidth="1"/>
    <col min="3589" max="3589" width="15.85546875" bestFit="1" customWidth="1"/>
    <col min="3590" max="3590" width="16.5703125" bestFit="1" customWidth="1"/>
    <col min="3842" max="3842" width="34.42578125" bestFit="1" customWidth="1"/>
    <col min="3844" max="3844" width="12.42578125" bestFit="1" customWidth="1"/>
    <col min="3845" max="3845" width="15.85546875" bestFit="1" customWidth="1"/>
    <col min="3846" max="3846" width="16.5703125" bestFit="1" customWidth="1"/>
    <col min="4098" max="4098" width="34.42578125" bestFit="1" customWidth="1"/>
    <col min="4100" max="4100" width="12.42578125" bestFit="1" customWidth="1"/>
    <col min="4101" max="4101" width="15.85546875" bestFit="1" customWidth="1"/>
    <col min="4102" max="4102" width="16.5703125" bestFit="1" customWidth="1"/>
    <col min="4354" max="4354" width="34.42578125" bestFit="1" customWidth="1"/>
    <col min="4356" max="4356" width="12.42578125" bestFit="1" customWidth="1"/>
    <col min="4357" max="4357" width="15.85546875" bestFit="1" customWidth="1"/>
    <col min="4358" max="4358" width="16.5703125" bestFit="1" customWidth="1"/>
    <col min="4610" max="4610" width="34.42578125" bestFit="1" customWidth="1"/>
    <col min="4612" max="4612" width="12.42578125" bestFit="1" customWidth="1"/>
    <col min="4613" max="4613" width="15.85546875" bestFit="1" customWidth="1"/>
    <col min="4614" max="4614" width="16.5703125" bestFit="1" customWidth="1"/>
    <col min="4866" max="4866" width="34.42578125" bestFit="1" customWidth="1"/>
    <col min="4868" max="4868" width="12.42578125" bestFit="1" customWidth="1"/>
    <col min="4869" max="4869" width="15.85546875" bestFit="1" customWidth="1"/>
    <col min="4870" max="4870" width="16.5703125" bestFit="1" customWidth="1"/>
    <col min="5122" max="5122" width="34.42578125" bestFit="1" customWidth="1"/>
    <col min="5124" max="5124" width="12.42578125" bestFit="1" customWidth="1"/>
    <col min="5125" max="5125" width="15.85546875" bestFit="1" customWidth="1"/>
    <col min="5126" max="5126" width="16.5703125" bestFit="1" customWidth="1"/>
    <col min="5378" max="5378" width="34.42578125" bestFit="1" customWidth="1"/>
    <col min="5380" max="5380" width="12.42578125" bestFit="1" customWidth="1"/>
    <col min="5381" max="5381" width="15.85546875" bestFit="1" customWidth="1"/>
    <col min="5382" max="5382" width="16.5703125" bestFit="1" customWidth="1"/>
    <col min="5634" max="5634" width="34.42578125" bestFit="1" customWidth="1"/>
    <col min="5636" max="5636" width="12.42578125" bestFit="1" customWidth="1"/>
    <col min="5637" max="5637" width="15.85546875" bestFit="1" customWidth="1"/>
    <col min="5638" max="5638" width="16.5703125" bestFit="1" customWidth="1"/>
    <col min="5890" max="5890" width="34.42578125" bestFit="1" customWidth="1"/>
    <col min="5892" max="5892" width="12.42578125" bestFit="1" customWidth="1"/>
    <col min="5893" max="5893" width="15.85546875" bestFit="1" customWidth="1"/>
    <col min="5894" max="5894" width="16.5703125" bestFit="1" customWidth="1"/>
    <col min="6146" max="6146" width="34.42578125" bestFit="1" customWidth="1"/>
    <col min="6148" max="6148" width="12.42578125" bestFit="1" customWidth="1"/>
    <col min="6149" max="6149" width="15.85546875" bestFit="1" customWidth="1"/>
    <col min="6150" max="6150" width="16.5703125" bestFit="1" customWidth="1"/>
    <col min="6402" max="6402" width="34.42578125" bestFit="1" customWidth="1"/>
    <col min="6404" max="6404" width="12.42578125" bestFit="1" customWidth="1"/>
    <col min="6405" max="6405" width="15.85546875" bestFit="1" customWidth="1"/>
    <col min="6406" max="6406" width="16.5703125" bestFit="1" customWidth="1"/>
    <col min="6658" max="6658" width="34.42578125" bestFit="1" customWidth="1"/>
    <col min="6660" max="6660" width="12.42578125" bestFit="1" customWidth="1"/>
    <col min="6661" max="6661" width="15.85546875" bestFit="1" customWidth="1"/>
    <col min="6662" max="6662" width="16.5703125" bestFit="1" customWidth="1"/>
    <col min="6914" max="6914" width="34.42578125" bestFit="1" customWidth="1"/>
    <col min="6916" max="6916" width="12.42578125" bestFit="1" customWidth="1"/>
    <col min="6917" max="6917" width="15.85546875" bestFit="1" customWidth="1"/>
    <col min="6918" max="6918" width="16.5703125" bestFit="1" customWidth="1"/>
    <col min="7170" max="7170" width="34.42578125" bestFit="1" customWidth="1"/>
    <col min="7172" max="7172" width="12.42578125" bestFit="1" customWidth="1"/>
    <col min="7173" max="7173" width="15.85546875" bestFit="1" customWidth="1"/>
    <col min="7174" max="7174" width="16.5703125" bestFit="1" customWidth="1"/>
    <col min="7426" max="7426" width="34.42578125" bestFit="1" customWidth="1"/>
    <col min="7428" max="7428" width="12.42578125" bestFit="1" customWidth="1"/>
    <col min="7429" max="7429" width="15.85546875" bestFit="1" customWidth="1"/>
    <col min="7430" max="7430" width="16.5703125" bestFit="1" customWidth="1"/>
    <col min="7682" max="7682" width="34.42578125" bestFit="1" customWidth="1"/>
    <col min="7684" max="7684" width="12.42578125" bestFit="1" customWidth="1"/>
    <col min="7685" max="7685" width="15.85546875" bestFit="1" customWidth="1"/>
    <col min="7686" max="7686" width="16.5703125" bestFit="1" customWidth="1"/>
    <col min="7938" max="7938" width="34.42578125" bestFit="1" customWidth="1"/>
    <col min="7940" max="7940" width="12.42578125" bestFit="1" customWidth="1"/>
    <col min="7941" max="7941" width="15.85546875" bestFit="1" customWidth="1"/>
    <col min="7942" max="7942" width="16.5703125" bestFit="1" customWidth="1"/>
    <col min="8194" max="8194" width="34.42578125" bestFit="1" customWidth="1"/>
    <col min="8196" max="8196" width="12.42578125" bestFit="1" customWidth="1"/>
    <col min="8197" max="8197" width="15.85546875" bestFit="1" customWidth="1"/>
    <col min="8198" max="8198" width="16.5703125" bestFit="1" customWidth="1"/>
    <col min="8450" max="8450" width="34.42578125" bestFit="1" customWidth="1"/>
    <col min="8452" max="8452" width="12.42578125" bestFit="1" customWidth="1"/>
    <col min="8453" max="8453" width="15.85546875" bestFit="1" customWidth="1"/>
    <col min="8454" max="8454" width="16.5703125" bestFit="1" customWidth="1"/>
    <col min="8706" max="8706" width="34.42578125" bestFit="1" customWidth="1"/>
    <col min="8708" max="8708" width="12.42578125" bestFit="1" customWidth="1"/>
    <col min="8709" max="8709" width="15.85546875" bestFit="1" customWidth="1"/>
    <col min="8710" max="8710" width="16.5703125" bestFit="1" customWidth="1"/>
    <col min="8962" max="8962" width="34.42578125" bestFit="1" customWidth="1"/>
    <col min="8964" max="8964" width="12.42578125" bestFit="1" customWidth="1"/>
    <col min="8965" max="8965" width="15.85546875" bestFit="1" customWidth="1"/>
    <col min="8966" max="8966" width="16.5703125" bestFit="1" customWidth="1"/>
    <col min="9218" max="9218" width="34.42578125" bestFit="1" customWidth="1"/>
    <col min="9220" max="9220" width="12.42578125" bestFit="1" customWidth="1"/>
    <col min="9221" max="9221" width="15.85546875" bestFit="1" customWidth="1"/>
    <col min="9222" max="9222" width="16.5703125" bestFit="1" customWidth="1"/>
    <col min="9474" max="9474" width="34.42578125" bestFit="1" customWidth="1"/>
    <col min="9476" max="9476" width="12.42578125" bestFit="1" customWidth="1"/>
    <col min="9477" max="9477" width="15.85546875" bestFit="1" customWidth="1"/>
    <col min="9478" max="9478" width="16.5703125" bestFit="1" customWidth="1"/>
    <col min="9730" max="9730" width="34.42578125" bestFit="1" customWidth="1"/>
    <col min="9732" max="9732" width="12.42578125" bestFit="1" customWidth="1"/>
    <col min="9733" max="9733" width="15.85546875" bestFit="1" customWidth="1"/>
    <col min="9734" max="9734" width="16.5703125" bestFit="1" customWidth="1"/>
    <col min="9986" max="9986" width="34.42578125" bestFit="1" customWidth="1"/>
    <col min="9988" max="9988" width="12.42578125" bestFit="1" customWidth="1"/>
    <col min="9989" max="9989" width="15.85546875" bestFit="1" customWidth="1"/>
    <col min="9990" max="9990" width="16.5703125" bestFit="1" customWidth="1"/>
    <col min="10242" max="10242" width="34.42578125" bestFit="1" customWidth="1"/>
    <col min="10244" max="10244" width="12.42578125" bestFit="1" customWidth="1"/>
    <col min="10245" max="10245" width="15.85546875" bestFit="1" customWidth="1"/>
    <col min="10246" max="10246" width="16.5703125" bestFit="1" customWidth="1"/>
    <col min="10498" max="10498" width="34.42578125" bestFit="1" customWidth="1"/>
    <col min="10500" max="10500" width="12.42578125" bestFit="1" customWidth="1"/>
    <col min="10501" max="10501" width="15.85546875" bestFit="1" customWidth="1"/>
    <col min="10502" max="10502" width="16.5703125" bestFit="1" customWidth="1"/>
    <col min="10754" max="10754" width="34.42578125" bestFit="1" customWidth="1"/>
    <col min="10756" max="10756" width="12.42578125" bestFit="1" customWidth="1"/>
    <col min="10757" max="10757" width="15.85546875" bestFit="1" customWidth="1"/>
    <col min="10758" max="10758" width="16.5703125" bestFit="1" customWidth="1"/>
    <col min="11010" max="11010" width="34.42578125" bestFit="1" customWidth="1"/>
    <col min="11012" max="11012" width="12.42578125" bestFit="1" customWidth="1"/>
    <col min="11013" max="11013" width="15.85546875" bestFit="1" customWidth="1"/>
    <col min="11014" max="11014" width="16.5703125" bestFit="1" customWidth="1"/>
    <col min="11266" max="11266" width="34.42578125" bestFit="1" customWidth="1"/>
    <col min="11268" max="11268" width="12.42578125" bestFit="1" customWidth="1"/>
    <col min="11269" max="11269" width="15.85546875" bestFit="1" customWidth="1"/>
    <col min="11270" max="11270" width="16.5703125" bestFit="1" customWidth="1"/>
    <col min="11522" max="11522" width="34.42578125" bestFit="1" customWidth="1"/>
    <col min="11524" max="11524" width="12.42578125" bestFit="1" customWidth="1"/>
    <col min="11525" max="11525" width="15.85546875" bestFit="1" customWidth="1"/>
    <col min="11526" max="11526" width="16.5703125" bestFit="1" customWidth="1"/>
    <col min="11778" max="11778" width="34.42578125" bestFit="1" customWidth="1"/>
    <col min="11780" max="11780" width="12.42578125" bestFit="1" customWidth="1"/>
    <col min="11781" max="11781" width="15.85546875" bestFit="1" customWidth="1"/>
    <col min="11782" max="11782" width="16.5703125" bestFit="1" customWidth="1"/>
    <col min="12034" max="12034" width="34.42578125" bestFit="1" customWidth="1"/>
    <col min="12036" max="12036" width="12.42578125" bestFit="1" customWidth="1"/>
    <col min="12037" max="12037" width="15.85546875" bestFit="1" customWidth="1"/>
    <col min="12038" max="12038" width="16.5703125" bestFit="1" customWidth="1"/>
    <col min="12290" max="12290" width="34.42578125" bestFit="1" customWidth="1"/>
    <col min="12292" max="12292" width="12.42578125" bestFit="1" customWidth="1"/>
    <col min="12293" max="12293" width="15.85546875" bestFit="1" customWidth="1"/>
    <col min="12294" max="12294" width="16.5703125" bestFit="1" customWidth="1"/>
    <col min="12546" max="12546" width="34.42578125" bestFit="1" customWidth="1"/>
    <col min="12548" max="12548" width="12.42578125" bestFit="1" customWidth="1"/>
    <col min="12549" max="12549" width="15.85546875" bestFit="1" customWidth="1"/>
    <col min="12550" max="12550" width="16.5703125" bestFit="1" customWidth="1"/>
    <col min="12802" max="12802" width="34.42578125" bestFit="1" customWidth="1"/>
    <col min="12804" max="12804" width="12.42578125" bestFit="1" customWidth="1"/>
    <col min="12805" max="12805" width="15.85546875" bestFit="1" customWidth="1"/>
    <col min="12806" max="12806" width="16.5703125" bestFit="1" customWidth="1"/>
    <col min="13058" max="13058" width="34.42578125" bestFit="1" customWidth="1"/>
    <col min="13060" max="13060" width="12.42578125" bestFit="1" customWidth="1"/>
    <col min="13061" max="13061" width="15.85546875" bestFit="1" customWidth="1"/>
    <col min="13062" max="13062" width="16.5703125" bestFit="1" customWidth="1"/>
    <col min="13314" max="13314" width="34.42578125" bestFit="1" customWidth="1"/>
    <col min="13316" max="13316" width="12.42578125" bestFit="1" customWidth="1"/>
    <col min="13317" max="13317" width="15.85546875" bestFit="1" customWidth="1"/>
    <col min="13318" max="13318" width="16.5703125" bestFit="1" customWidth="1"/>
    <col min="13570" max="13570" width="34.42578125" bestFit="1" customWidth="1"/>
    <col min="13572" max="13572" width="12.42578125" bestFit="1" customWidth="1"/>
    <col min="13573" max="13573" width="15.85546875" bestFit="1" customWidth="1"/>
    <col min="13574" max="13574" width="16.5703125" bestFit="1" customWidth="1"/>
    <col min="13826" max="13826" width="34.42578125" bestFit="1" customWidth="1"/>
    <col min="13828" max="13828" width="12.42578125" bestFit="1" customWidth="1"/>
    <col min="13829" max="13829" width="15.85546875" bestFit="1" customWidth="1"/>
    <col min="13830" max="13830" width="16.5703125" bestFit="1" customWidth="1"/>
    <col min="14082" max="14082" width="34.42578125" bestFit="1" customWidth="1"/>
    <col min="14084" max="14084" width="12.42578125" bestFit="1" customWidth="1"/>
    <col min="14085" max="14085" width="15.85546875" bestFit="1" customWidth="1"/>
    <col min="14086" max="14086" width="16.5703125" bestFit="1" customWidth="1"/>
    <col min="14338" max="14338" width="34.42578125" bestFit="1" customWidth="1"/>
    <col min="14340" max="14340" width="12.42578125" bestFit="1" customWidth="1"/>
    <col min="14341" max="14341" width="15.85546875" bestFit="1" customWidth="1"/>
    <col min="14342" max="14342" width="16.5703125" bestFit="1" customWidth="1"/>
    <col min="14594" max="14594" width="34.42578125" bestFit="1" customWidth="1"/>
    <col min="14596" max="14596" width="12.42578125" bestFit="1" customWidth="1"/>
    <col min="14597" max="14597" width="15.85546875" bestFit="1" customWidth="1"/>
    <col min="14598" max="14598" width="16.5703125" bestFit="1" customWidth="1"/>
    <col min="14850" max="14850" width="34.42578125" bestFit="1" customWidth="1"/>
    <col min="14852" max="14852" width="12.42578125" bestFit="1" customWidth="1"/>
    <col min="14853" max="14853" width="15.85546875" bestFit="1" customWidth="1"/>
    <col min="14854" max="14854" width="16.5703125" bestFit="1" customWidth="1"/>
    <col min="15106" max="15106" width="34.42578125" bestFit="1" customWidth="1"/>
    <col min="15108" max="15108" width="12.42578125" bestFit="1" customWidth="1"/>
    <col min="15109" max="15109" width="15.85546875" bestFit="1" customWidth="1"/>
    <col min="15110" max="15110" width="16.5703125" bestFit="1" customWidth="1"/>
    <col min="15362" max="15362" width="34.42578125" bestFit="1" customWidth="1"/>
    <col min="15364" max="15364" width="12.42578125" bestFit="1" customWidth="1"/>
    <col min="15365" max="15365" width="15.85546875" bestFit="1" customWidth="1"/>
    <col min="15366" max="15366" width="16.5703125" bestFit="1" customWidth="1"/>
    <col min="15618" max="15618" width="34.42578125" bestFit="1" customWidth="1"/>
    <col min="15620" max="15620" width="12.42578125" bestFit="1" customWidth="1"/>
    <col min="15621" max="15621" width="15.85546875" bestFit="1" customWidth="1"/>
    <col min="15622" max="15622" width="16.5703125" bestFit="1" customWidth="1"/>
    <col min="15874" max="15874" width="34.42578125" bestFit="1" customWidth="1"/>
    <col min="15876" max="15876" width="12.42578125" bestFit="1" customWidth="1"/>
    <col min="15877" max="15877" width="15.85546875" bestFit="1" customWidth="1"/>
    <col min="15878" max="15878" width="16.5703125" bestFit="1" customWidth="1"/>
    <col min="16130" max="16130" width="34.42578125" bestFit="1" customWidth="1"/>
    <col min="16132" max="16132" width="12.42578125" bestFit="1" customWidth="1"/>
    <col min="16133" max="16133" width="15.85546875" bestFit="1" customWidth="1"/>
    <col min="16134" max="16134" width="16.5703125" bestFit="1" customWidth="1"/>
  </cols>
  <sheetData>
    <row r="1" spans="1:6" ht="15.75" thickBot="1"/>
    <row r="2" spans="1:6" ht="15" customHeight="1" thickBot="1">
      <c r="A2" s="376" t="s">
        <v>113</v>
      </c>
      <c r="B2" s="377"/>
      <c r="C2" s="377"/>
      <c r="D2" s="377"/>
      <c r="E2" s="377"/>
      <c r="F2" s="378"/>
    </row>
    <row r="3" spans="1:6" ht="15.75" thickBot="1"/>
    <row r="4" spans="1:6">
      <c r="A4" s="373" t="s">
        <v>133</v>
      </c>
      <c r="B4" s="374"/>
      <c r="C4" s="374"/>
      <c r="D4" s="374"/>
      <c r="E4" s="374"/>
      <c r="F4" s="375"/>
    </row>
    <row r="5" spans="1:6">
      <c r="A5" s="381" t="s">
        <v>104</v>
      </c>
      <c r="B5" s="379" t="s">
        <v>97</v>
      </c>
      <c r="C5" s="379" t="s">
        <v>98</v>
      </c>
      <c r="D5" s="371" t="s">
        <v>99</v>
      </c>
      <c r="E5" s="371"/>
      <c r="F5" s="372"/>
    </row>
    <row r="6" spans="1:6" ht="30" customHeight="1">
      <c r="A6" s="382"/>
      <c r="B6" s="380"/>
      <c r="C6" s="380"/>
      <c r="D6" s="218" t="s">
        <v>100</v>
      </c>
      <c r="E6" s="202" t="s">
        <v>101</v>
      </c>
      <c r="F6" s="203" t="s">
        <v>102</v>
      </c>
    </row>
    <row r="7" spans="1:6" s="241" customFormat="1" ht="30" customHeight="1">
      <c r="A7" s="239"/>
      <c r="B7" s="242" t="s">
        <v>294</v>
      </c>
      <c r="C7" s="240">
        <v>16</v>
      </c>
      <c r="D7" s="243">
        <v>6752.96</v>
      </c>
      <c r="E7" s="243">
        <f>D7*C7</f>
        <v>108047.36</v>
      </c>
      <c r="F7" s="244">
        <f>E7*12</f>
        <v>1296568.3200000001</v>
      </c>
    </row>
    <row r="8" spans="1:6" ht="29.25" customHeight="1">
      <c r="A8" s="100">
        <v>2</v>
      </c>
      <c r="B8" s="201" t="s">
        <v>262</v>
      </c>
      <c r="C8" s="47">
        <v>2</v>
      </c>
      <c r="D8" s="238">
        <v>7640.35</v>
      </c>
      <c r="E8" s="243">
        <f t="shared" ref="E8:E20" si="0">D8*C8</f>
        <v>15280.7</v>
      </c>
      <c r="F8" s="244">
        <f t="shared" ref="F8:F20" si="1">E8*12</f>
        <v>183368.40000000002</v>
      </c>
    </row>
    <row r="9" spans="1:6" ht="28.5" customHeight="1">
      <c r="A9" s="100">
        <v>3</v>
      </c>
      <c r="B9" s="201" t="s">
        <v>263</v>
      </c>
      <c r="C9" s="47">
        <v>25</v>
      </c>
      <c r="D9" s="238">
        <v>7064.28</v>
      </c>
      <c r="E9" s="243">
        <f t="shared" si="0"/>
        <v>176607</v>
      </c>
      <c r="F9" s="244">
        <f t="shared" si="1"/>
        <v>2119284</v>
      </c>
    </row>
    <row r="10" spans="1:6" ht="30.75" customHeight="1">
      <c r="A10" s="100">
        <v>4</v>
      </c>
      <c r="B10" s="201" t="s">
        <v>264</v>
      </c>
      <c r="C10" s="47">
        <v>1</v>
      </c>
      <c r="D10" s="238">
        <v>7951.67</v>
      </c>
      <c r="E10" s="243">
        <f t="shared" si="0"/>
        <v>7951.67</v>
      </c>
      <c r="F10" s="244">
        <f t="shared" si="1"/>
        <v>95420.040000000008</v>
      </c>
    </row>
    <row r="11" spans="1:6" ht="29.25" customHeight="1">
      <c r="A11" s="100">
        <v>5</v>
      </c>
      <c r="B11" s="201" t="s">
        <v>265</v>
      </c>
      <c r="C11" s="47">
        <v>10</v>
      </c>
      <c r="D11" s="238">
        <v>7411.03</v>
      </c>
      <c r="E11" s="243">
        <f t="shared" si="0"/>
        <v>74110.3</v>
      </c>
      <c r="F11" s="244">
        <f t="shared" si="1"/>
        <v>889323.60000000009</v>
      </c>
    </row>
    <row r="12" spans="1:6" ht="28.5" customHeight="1">
      <c r="A12" s="100">
        <v>6</v>
      </c>
      <c r="B12" s="201" t="s">
        <v>266</v>
      </c>
      <c r="C12" s="47">
        <v>2</v>
      </c>
      <c r="D12" s="238">
        <v>8399.66</v>
      </c>
      <c r="E12" s="243">
        <f t="shared" si="0"/>
        <v>16799.32</v>
      </c>
      <c r="F12" s="244">
        <f t="shared" si="1"/>
        <v>201591.84</v>
      </c>
    </row>
    <row r="13" spans="1:6" ht="31.5" customHeight="1">
      <c r="A13" s="100">
        <v>7</v>
      </c>
      <c r="B13" s="211" t="s">
        <v>267</v>
      </c>
      <c r="C13" s="90">
        <v>4</v>
      </c>
      <c r="D13" s="238">
        <v>6752.96</v>
      </c>
      <c r="E13" s="243">
        <f t="shared" si="0"/>
        <v>27011.84</v>
      </c>
      <c r="F13" s="244">
        <f t="shared" si="1"/>
        <v>324142.08000000002</v>
      </c>
    </row>
    <row r="14" spans="1:6" ht="30">
      <c r="A14" s="100">
        <v>8</v>
      </c>
      <c r="B14" s="212" t="s">
        <v>268</v>
      </c>
      <c r="C14" s="90">
        <v>4</v>
      </c>
      <c r="D14" s="238">
        <v>7411.03</v>
      </c>
      <c r="E14" s="243">
        <f t="shared" si="0"/>
        <v>29644.12</v>
      </c>
      <c r="F14" s="244">
        <f t="shared" si="1"/>
        <v>355729.44</v>
      </c>
    </row>
    <row r="15" spans="1:6" ht="32.25" customHeight="1">
      <c r="A15" s="100">
        <v>9</v>
      </c>
      <c r="B15" s="211" t="s">
        <v>269</v>
      </c>
      <c r="C15" s="90">
        <v>12</v>
      </c>
      <c r="D15" s="238">
        <v>6791.39</v>
      </c>
      <c r="E15" s="243">
        <f t="shared" si="0"/>
        <v>81496.680000000008</v>
      </c>
      <c r="F15" s="244">
        <f t="shared" si="1"/>
        <v>977960.16000000015</v>
      </c>
    </row>
    <row r="16" spans="1:6" ht="30.75" customHeight="1">
      <c r="A16" s="100">
        <v>10</v>
      </c>
      <c r="B16" s="211" t="s">
        <v>270</v>
      </c>
      <c r="C16" s="90">
        <v>4</v>
      </c>
      <c r="D16" s="238">
        <v>7449.45</v>
      </c>
      <c r="E16" s="243">
        <f t="shared" si="0"/>
        <v>29797.8</v>
      </c>
      <c r="F16" s="244">
        <f t="shared" si="1"/>
        <v>357573.6</v>
      </c>
    </row>
    <row r="17" spans="1:16" ht="31.5" customHeight="1">
      <c r="A17" s="100">
        <v>11</v>
      </c>
      <c r="B17" s="211" t="s">
        <v>271</v>
      </c>
      <c r="C17" s="90">
        <v>2</v>
      </c>
      <c r="D17" s="238">
        <v>8438.08</v>
      </c>
      <c r="E17" s="243">
        <f t="shared" si="0"/>
        <v>16876.16</v>
      </c>
      <c r="F17" s="244">
        <f t="shared" si="1"/>
        <v>202513.91999999998</v>
      </c>
    </row>
    <row r="18" spans="1:16" ht="30.75" customHeight="1">
      <c r="A18" s="100">
        <v>12</v>
      </c>
      <c r="B18" s="212" t="s">
        <v>272</v>
      </c>
      <c r="C18" s="90">
        <v>12</v>
      </c>
      <c r="D18" s="238">
        <v>6791.39</v>
      </c>
      <c r="E18" s="243">
        <f t="shared" si="0"/>
        <v>81496.680000000008</v>
      </c>
      <c r="F18" s="244">
        <f t="shared" si="1"/>
        <v>977960.16000000015</v>
      </c>
    </row>
    <row r="19" spans="1:16" ht="31.5" customHeight="1">
      <c r="A19" s="100">
        <v>13</v>
      </c>
      <c r="B19" s="211" t="s">
        <v>273</v>
      </c>
      <c r="C19" s="90">
        <v>2</v>
      </c>
      <c r="D19" s="238">
        <v>7678.77</v>
      </c>
      <c r="E19" s="243">
        <f t="shared" si="0"/>
        <v>15357.54</v>
      </c>
      <c r="F19" s="244">
        <f t="shared" si="1"/>
        <v>184290.48</v>
      </c>
    </row>
    <row r="20" spans="1:16" ht="31.5" customHeight="1">
      <c r="A20" s="200">
        <v>14</v>
      </c>
      <c r="B20" s="213" t="s">
        <v>274</v>
      </c>
      <c r="C20" s="214">
        <v>1</v>
      </c>
      <c r="D20" s="238">
        <v>7990.1</v>
      </c>
      <c r="E20" s="243">
        <f t="shared" si="0"/>
        <v>7990.1</v>
      </c>
      <c r="F20" s="244">
        <f t="shared" si="1"/>
        <v>95881.200000000012</v>
      </c>
    </row>
    <row r="21" spans="1:16" ht="30" customHeight="1" thickBot="1">
      <c r="A21" s="101"/>
      <c r="B21" s="215" t="s">
        <v>103</v>
      </c>
      <c r="C21" s="102">
        <f>SUM(C6:C20)</f>
        <v>97</v>
      </c>
      <c r="D21" s="237"/>
      <c r="E21" s="216"/>
      <c r="F21" s="217">
        <f>SUM(F7:F20)</f>
        <v>8261607.2400000012</v>
      </c>
    </row>
    <row r="22" spans="1:16" ht="15.75" thickBot="1"/>
    <row r="23" spans="1:16" s="60" customFormat="1">
      <c r="A23" s="57"/>
      <c r="B23" s="251" t="s">
        <v>300</v>
      </c>
      <c r="C23" s="367">
        <f>F21</f>
        <v>8261607.2400000012</v>
      </c>
      <c r="D23" s="368"/>
      <c r="E23" s="58"/>
      <c r="F23" s="58"/>
      <c r="G23" s="58"/>
      <c r="H23" s="58"/>
      <c r="I23" s="58"/>
      <c r="J23" s="58"/>
      <c r="K23" s="57"/>
      <c r="L23" s="57"/>
      <c r="M23" s="59"/>
      <c r="N23" s="59"/>
      <c r="O23" s="59"/>
      <c r="P23" s="59"/>
    </row>
    <row r="24" spans="1:16" s="60" customFormat="1" ht="15.75" thickBot="1">
      <c r="A24" s="59"/>
      <c r="B24" s="252" t="s">
        <v>301</v>
      </c>
      <c r="C24" s="369">
        <f>2*C23</f>
        <v>16523214.480000002</v>
      </c>
      <c r="D24" s="370"/>
      <c r="E24" s="61"/>
      <c r="F24" s="61"/>
      <c r="G24" s="61"/>
      <c r="H24" s="61"/>
      <c r="I24" s="61"/>
      <c r="J24" s="61"/>
      <c r="K24" s="59"/>
      <c r="L24" s="59"/>
      <c r="M24" s="59"/>
      <c r="N24" s="59"/>
      <c r="O24" s="59"/>
      <c r="P24" s="59"/>
    </row>
  </sheetData>
  <mergeCells count="8">
    <mergeCell ref="C23:D23"/>
    <mergeCell ref="C24:D24"/>
    <mergeCell ref="D5:F5"/>
    <mergeCell ref="A4:F4"/>
    <mergeCell ref="A2:F2"/>
    <mergeCell ref="B5:B6"/>
    <mergeCell ref="C5:C6"/>
    <mergeCell ref="A5:A6"/>
  </mergeCell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sqref="A1:G45"/>
    </sheetView>
  </sheetViews>
  <sheetFormatPr defaultRowHeight="15.75"/>
  <cols>
    <col min="1" max="1" width="33.5703125" style="49" customWidth="1"/>
    <col min="2" max="2" width="16.85546875" style="49" customWidth="1"/>
    <col min="3" max="3" width="19" style="49" customWidth="1"/>
    <col min="4" max="4" width="20.42578125" style="49" bestFit="1" customWidth="1"/>
    <col min="5" max="5" width="22.42578125" style="49" customWidth="1"/>
    <col min="6" max="6" width="29.85546875" style="49" customWidth="1"/>
    <col min="7" max="7" width="21.7109375" style="49" hidden="1" customWidth="1"/>
    <col min="8" max="8" width="10.28515625" style="49" customWidth="1"/>
    <col min="9" max="256" width="9.140625" style="49"/>
    <col min="257" max="257" width="28.140625" style="49" customWidth="1"/>
    <col min="258" max="258" width="16.85546875" style="49" customWidth="1"/>
    <col min="259" max="259" width="19" style="49" customWidth="1"/>
    <col min="260" max="260" width="20.42578125" style="49" bestFit="1" customWidth="1"/>
    <col min="261" max="261" width="15.140625" style="49" customWidth="1"/>
    <col min="262" max="262" width="23.28515625" style="49" customWidth="1"/>
    <col min="263" max="263" width="0" style="49" hidden="1" customWidth="1"/>
    <col min="264" max="512" width="9.140625" style="49"/>
    <col min="513" max="513" width="28.140625" style="49" customWidth="1"/>
    <col min="514" max="514" width="16.85546875" style="49" customWidth="1"/>
    <col min="515" max="515" width="19" style="49" customWidth="1"/>
    <col min="516" max="516" width="20.42578125" style="49" bestFit="1" customWidth="1"/>
    <col min="517" max="517" width="15.140625" style="49" customWidth="1"/>
    <col min="518" max="518" width="23.28515625" style="49" customWidth="1"/>
    <col min="519" max="519" width="0" style="49" hidden="1" customWidth="1"/>
    <col min="520" max="768" width="9.140625" style="49"/>
    <col min="769" max="769" width="28.140625" style="49" customWidth="1"/>
    <col min="770" max="770" width="16.85546875" style="49" customWidth="1"/>
    <col min="771" max="771" width="19" style="49" customWidth="1"/>
    <col min="772" max="772" width="20.42578125" style="49" bestFit="1" customWidth="1"/>
    <col min="773" max="773" width="15.140625" style="49" customWidth="1"/>
    <col min="774" max="774" width="23.28515625" style="49" customWidth="1"/>
    <col min="775" max="775" width="0" style="49" hidden="1" customWidth="1"/>
    <col min="776" max="1024" width="9.140625" style="49"/>
    <col min="1025" max="1025" width="28.140625" style="49" customWidth="1"/>
    <col min="1026" max="1026" width="16.85546875" style="49" customWidth="1"/>
    <col min="1027" max="1027" width="19" style="49" customWidth="1"/>
    <col min="1028" max="1028" width="20.42578125" style="49" bestFit="1" customWidth="1"/>
    <col min="1029" max="1029" width="15.140625" style="49" customWidth="1"/>
    <col min="1030" max="1030" width="23.28515625" style="49" customWidth="1"/>
    <col min="1031" max="1031" width="0" style="49" hidden="1" customWidth="1"/>
    <col min="1032" max="1280" width="9.140625" style="49"/>
    <col min="1281" max="1281" width="28.140625" style="49" customWidth="1"/>
    <col min="1282" max="1282" width="16.85546875" style="49" customWidth="1"/>
    <col min="1283" max="1283" width="19" style="49" customWidth="1"/>
    <col min="1284" max="1284" width="20.42578125" style="49" bestFit="1" customWidth="1"/>
    <col min="1285" max="1285" width="15.140625" style="49" customWidth="1"/>
    <col min="1286" max="1286" width="23.28515625" style="49" customWidth="1"/>
    <col min="1287" max="1287" width="0" style="49" hidden="1" customWidth="1"/>
    <col min="1288" max="1536" width="9.140625" style="49"/>
    <col min="1537" max="1537" width="28.140625" style="49" customWidth="1"/>
    <col min="1538" max="1538" width="16.85546875" style="49" customWidth="1"/>
    <col min="1539" max="1539" width="19" style="49" customWidth="1"/>
    <col min="1540" max="1540" width="20.42578125" style="49" bestFit="1" customWidth="1"/>
    <col min="1541" max="1541" width="15.140625" style="49" customWidth="1"/>
    <col min="1542" max="1542" width="23.28515625" style="49" customWidth="1"/>
    <col min="1543" max="1543" width="0" style="49" hidden="1" customWidth="1"/>
    <col min="1544" max="1792" width="9.140625" style="49"/>
    <col min="1793" max="1793" width="28.140625" style="49" customWidth="1"/>
    <col min="1794" max="1794" width="16.85546875" style="49" customWidth="1"/>
    <col min="1795" max="1795" width="19" style="49" customWidth="1"/>
    <col min="1796" max="1796" width="20.42578125" style="49" bestFit="1" customWidth="1"/>
    <col min="1797" max="1797" width="15.140625" style="49" customWidth="1"/>
    <col min="1798" max="1798" width="23.28515625" style="49" customWidth="1"/>
    <col min="1799" max="1799" width="0" style="49" hidden="1" customWidth="1"/>
    <col min="1800" max="2048" width="9.140625" style="49"/>
    <col min="2049" max="2049" width="28.140625" style="49" customWidth="1"/>
    <col min="2050" max="2050" width="16.85546875" style="49" customWidth="1"/>
    <col min="2051" max="2051" width="19" style="49" customWidth="1"/>
    <col min="2052" max="2052" width="20.42578125" style="49" bestFit="1" customWidth="1"/>
    <col min="2053" max="2053" width="15.140625" style="49" customWidth="1"/>
    <col min="2054" max="2054" width="23.28515625" style="49" customWidth="1"/>
    <col min="2055" max="2055" width="0" style="49" hidden="1" customWidth="1"/>
    <col min="2056" max="2304" width="9.140625" style="49"/>
    <col min="2305" max="2305" width="28.140625" style="49" customWidth="1"/>
    <col min="2306" max="2306" width="16.85546875" style="49" customWidth="1"/>
    <col min="2307" max="2307" width="19" style="49" customWidth="1"/>
    <col min="2308" max="2308" width="20.42578125" style="49" bestFit="1" customWidth="1"/>
    <col min="2309" max="2309" width="15.140625" style="49" customWidth="1"/>
    <col min="2310" max="2310" width="23.28515625" style="49" customWidth="1"/>
    <col min="2311" max="2311" width="0" style="49" hidden="1" customWidth="1"/>
    <col min="2312" max="2560" width="9.140625" style="49"/>
    <col min="2561" max="2561" width="28.140625" style="49" customWidth="1"/>
    <col min="2562" max="2562" width="16.85546875" style="49" customWidth="1"/>
    <col min="2563" max="2563" width="19" style="49" customWidth="1"/>
    <col min="2564" max="2564" width="20.42578125" style="49" bestFit="1" customWidth="1"/>
    <col min="2565" max="2565" width="15.140625" style="49" customWidth="1"/>
    <col min="2566" max="2566" width="23.28515625" style="49" customWidth="1"/>
    <col min="2567" max="2567" width="0" style="49" hidden="1" customWidth="1"/>
    <col min="2568" max="2816" width="9.140625" style="49"/>
    <col min="2817" max="2817" width="28.140625" style="49" customWidth="1"/>
    <col min="2818" max="2818" width="16.85546875" style="49" customWidth="1"/>
    <col min="2819" max="2819" width="19" style="49" customWidth="1"/>
    <col min="2820" max="2820" width="20.42578125" style="49" bestFit="1" customWidth="1"/>
    <col min="2821" max="2821" width="15.140625" style="49" customWidth="1"/>
    <col min="2822" max="2822" width="23.28515625" style="49" customWidth="1"/>
    <col min="2823" max="2823" width="0" style="49" hidden="1" customWidth="1"/>
    <col min="2824" max="3072" width="9.140625" style="49"/>
    <col min="3073" max="3073" width="28.140625" style="49" customWidth="1"/>
    <col min="3074" max="3074" width="16.85546875" style="49" customWidth="1"/>
    <col min="3075" max="3075" width="19" style="49" customWidth="1"/>
    <col min="3076" max="3076" width="20.42578125" style="49" bestFit="1" customWidth="1"/>
    <col min="3077" max="3077" width="15.140625" style="49" customWidth="1"/>
    <col min="3078" max="3078" width="23.28515625" style="49" customWidth="1"/>
    <col min="3079" max="3079" width="0" style="49" hidden="1" customWidth="1"/>
    <col min="3080" max="3328" width="9.140625" style="49"/>
    <col min="3329" max="3329" width="28.140625" style="49" customWidth="1"/>
    <col min="3330" max="3330" width="16.85546875" style="49" customWidth="1"/>
    <col min="3331" max="3331" width="19" style="49" customWidth="1"/>
    <col min="3332" max="3332" width="20.42578125" style="49" bestFit="1" customWidth="1"/>
    <col min="3333" max="3333" width="15.140625" style="49" customWidth="1"/>
    <col min="3334" max="3334" width="23.28515625" style="49" customWidth="1"/>
    <col min="3335" max="3335" width="0" style="49" hidden="1" customWidth="1"/>
    <col min="3336" max="3584" width="9.140625" style="49"/>
    <col min="3585" max="3585" width="28.140625" style="49" customWidth="1"/>
    <col min="3586" max="3586" width="16.85546875" style="49" customWidth="1"/>
    <col min="3587" max="3587" width="19" style="49" customWidth="1"/>
    <col min="3588" max="3588" width="20.42578125" style="49" bestFit="1" customWidth="1"/>
    <col min="3589" max="3589" width="15.140625" style="49" customWidth="1"/>
    <col min="3590" max="3590" width="23.28515625" style="49" customWidth="1"/>
    <col min="3591" max="3591" width="0" style="49" hidden="1" customWidth="1"/>
    <col min="3592" max="3840" width="9.140625" style="49"/>
    <col min="3841" max="3841" width="28.140625" style="49" customWidth="1"/>
    <col min="3842" max="3842" width="16.85546875" style="49" customWidth="1"/>
    <col min="3843" max="3843" width="19" style="49" customWidth="1"/>
    <col min="3844" max="3844" width="20.42578125" style="49" bestFit="1" customWidth="1"/>
    <col min="3845" max="3845" width="15.140625" style="49" customWidth="1"/>
    <col min="3846" max="3846" width="23.28515625" style="49" customWidth="1"/>
    <col min="3847" max="3847" width="0" style="49" hidden="1" customWidth="1"/>
    <col min="3848" max="4096" width="9.140625" style="49"/>
    <col min="4097" max="4097" width="28.140625" style="49" customWidth="1"/>
    <col min="4098" max="4098" width="16.85546875" style="49" customWidth="1"/>
    <col min="4099" max="4099" width="19" style="49" customWidth="1"/>
    <col min="4100" max="4100" width="20.42578125" style="49" bestFit="1" customWidth="1"/>
    <col min="4101" max="4101" width="15.140625" style="49" customWidth="1"/>
    <col min="4102" max="4102" width="23.28515625" style="49" customWidth="1"/>
    <col min="4103" max="4103" width="0" style="49" hidden="1" customWidth="1"/>
    <col min="4104" max="4352" width="9.140625" style="49"/>
    <col min="4353" max="4353" width="28.140625" style="49" customWidth="1"/>
    <col min="4354" max="4354" width="16.85546875" style="49" customWidth="1"/>
    <col min="4355" max="4355" width="19" style="49" customWidth="1"/>
    <col min="4356" max="4356" width="20.42578125" style="49" bestFit="1" customWidth="1"/>
    <col min="4357" max="4357" width="15.140625" style="49" customWidth="1"/>
    <col min="4358" max="4358" width="23.28515625" style="49" customWidth="1"/>
    <col min="4359" max="4359" width="0" style="49" hidden="1" customWidth="1"/>
    <col min="4360" max="4608" width="9.140625" style="49"/>
    <col min="4609" max="4609" width="28.140625" style="49" customWidth="1"/>
    <col min="4610" max="4610" width="16.85546875" style="49" customWidth="1"/>
    <col min="4611" max="4611" width="19" style="49" customWidth="1"/>
    <col min="4612" max="4612" width="20.42578125" style="49" bestFit="1" customWidth="1"/>
    <col min="4613" max="4613" width="15.140625" style="49" customWidth="1"/>
    <col min="4614" max="4614" width="23.28515625" style="49" customWidth="1"/>
    <col min="4615" max="4615" width="0" style="49" hidden="1" customWidth="1"/>
    <col min="4616" max="4864" width="9.140625" style="49"/>
    <col min="4865" max="4865" width="28.140625" style="49" customWidth="1"/>
    <col min="4866" max="4866" width="16.85546875" style="49" customWidth="1"/>
    <col min="4867" max="4867" width="19" style="49" customWidth="1"/>
    <col min="4868" max="4868" width="20.42578125" style="49" bestFit="1" customWidth="1"/>
    <col min="4869" max="4869" width="15.140625" style="49" customWidth="1"/>
    <col min="4870" max="4870" width="23.28515625" style="49" customWidth="1"/>
    <col min="4871" max="4871" width="0" style="49" hidden="1" customWidth="1"/>
    <col min="4872" max="5120" width="9.140625" style="49"/>
    <col min="5121" max="5121" width="28.140625" style="49" customWidth="1"/>
    <col min="5122" max="5122" width="16.85546875" style="49" customWidth="1"/>
    <col min="5123" max="5123" width="19" style="49" customWidth="1"/>
    <col min="5124" max="5124" width="20.42578125" style="49" bestFit="1" customWidth="1"/>
    <col min="5125" max="5125" width="15.140625" style="49" customWidth="1"/>
    <col min="5126" max="5126" width="23.28515625" style="49" customWidth="1"/>
    <col min="5127" max="5127" width="0" style="49" hidden="1" customWidth="1"/>
    <col min="5128" max="5376" width="9.140625" style="49"/>
    <col min="5377" max="5377" width="28.140625" style="49" customWidth="1"/>
    <col min="5378" max="5378" width="16.85546875" style="49" customWidth="1"/>
    <col min="5379" max="5379" width="19" style="49" customWidth="1"/>
    <col min="5380" max="5380" width="20.42578125" style="49" bestFit="1" customWidth="1"/>
    <col min="5381" max="5381" width="15.140625" style="49" customWidth="1"/>
    <col min="5382" max="5382" width="23.28515625" style="49" customWidth="1"/>
    <col min="5383" max="5383" width="0" style="49" hidden="1" customWidth="1"/>
    <col min="5384" max="5632" width="9.140625" style="49"/>
    <col min="5633" max="5633" width="28.140625" style="49" customWidth="1"/>
    <col min="5634" max="5634" width="16.85546875" style="49" customWidth="1"/>
    <col min="5635" max="5635" width="19" style="49" customWidth="1"/>
    <col min="5636" max="5636" width="20.42578125" style="49" bestFit="1" customWidth="1"/>
    <col min="5637" max="5637" width="15.140625" style="49" customWidth="1"/>
    <col min="5638" max="5638" width="23.28515625" style="49" customWidth="1"/>
    <col min="5639" max="5639" width="0" style="49" hidden="1" customWidth="1"/>
    <col min="5640" max="5888" width="9.140625" style="49"/>
    <col min="5889" max="5889" width="28.140625" style="49" customWidth="1"/>
    <col min="5890" max="5890" width="16.85546875" style="49" customWidth="1"/>
    <col min="5891" max="5891" width="19" style="49" customWidth="1"/>
    <col min="5892" max="5892" width="20.42578125" style="49" bestFit="1" customWidth="1"/>
    <col min="5893" max="5893" width="15.140625" style="49" customWidth="1"/>
    <col min="5894" max="5894" width="23.28515625" style="49" customWidth="1"/>
    <col min="5895" max="5895" width="0" style="49" hidden="1" customWidth="1"/>
    <col min="5896" max="6144" width="9.140625" style="49"/>
    <col min="6145" max="6145" width="28.140625" style="49" customWidth="1"/>
    <col min="6146" max="6146" width="16.85546875" style="49" customWidth="1"/>
    <col min="6147" max="6147" width="19" style="49" customWidth="1"/>
    <col min="6148" max="6148" width="20.42578125" style="49" bestFit="1" customWidth="1"/>
    <col min="6149" max="6149" width="15.140625" style="49" customWidth="1"/>
    <col min="6150" max="6150" width="23.28515625" style="49" customWidth="1"/>
    <col min="6151" max="6151" width="0" style="49" hidden="1" customWidth="1"/>
    <col min="6152" max="6400" width="9.140625" style="49"/>
    <col min="6401" max="6401" width="28.140625" style="49" customWidth="1"/>
    <col min="6402" max="6402" width="16.85546875" style="49" customWidth="1"/>
    <col min="6403" max="6403" width="19" style="49" customWidth="1"/>
    <col min="6404" max="6404" width="20.42578125" style="49" bestFit="1" customWidth="1"/>
    <col min="6405" max="6405" width="15.140625" style="49" customWidth="1"/>
    <col min="6406" max="6406" width="23.28515625" style="49" customWidth="1"/>
    <col min="6407" max="6407" width="0" style="49" hidden="1" customWidth="1"/>
    <col min="6408" max="6656" width="9.140625" style="49"/>
    <col min="6657" max="6657" width="28.140625" style="49" customWidth="1"/>
    <col min="6658" max="6658" width="16.85546875" style="49" customWidth="1"/>
    <col min="6659" max="6659" width="19" style="49" customWidth="1"/>
    <col min="6660" max="6660" width="20.42578125" style="49" bestFit="1" customWidth="1"/>
    <col min="6661" max="6661" width="15.140625" style="49" customWidth="1"/>
    <col min="6662" max="6662" width="23.28515625" style="49" customWidth="1"/>
    <col min="6663" max="6663" width="0" style="49" hidden="1" customWidth="1"/>
    <col min="6664" max="6912" width="9.140625" style="49"/>
    <col min="6913" max="6913" width="28.140625" style="49" customWidth="1"/>
    <col min="6914" max="6914" width="16.85546875" style="49" customWidth="1"/>
    <col min="6915" max="6915" width="19" style="49" customWidth="1"/>
    <col min="6916" max="6916" width="20.42578125" style="49" bestFit="1" customWidth="1"/>
    <col min="6917" max="6917" width="15.140625" style="49" customWidth="1"/>
    <col min="6918" max="6918" width="23.28515625" style="49" customWidth="1"/>
    <col min="6919" max="6919" width="0" style="49" hidden="1" customWidth="1"/>
    <col min="6920" max="7168" width="9.140625" style="49"/>
    <col min="7169" max="7169" width="28.140625" style="49" customWidth="1"/>
    <col min="7170" max="7170" width="16.85546875" style="49" customWidth="1"/>
    <col min="7171" max="7171" width="19" style="49" customWidth="1"/>
    <col min="7172" max="7172" width="20.42578125" style="49" bestFit="1" customWidth="1"/>
    <col min="7173" max="7173" width="15.140625" style="49" customWidth="1"/>
    <col min="7174" max="7174" width="23.28515625" style="49" customWidth="1"/>
    <col min="7175" max="7175" width="0" style="49" hidden="1" customWidth="1"/>
    <col min="7176" max="7424" width="9.140625" style="49"/>
    <col min="7425" max="7425" width="28.140625" style="49" customWidth="1"/>
    <col min="7426" max="7426" width="16.85546875" style="49" customWidth="1"/>
    <col min="7427" max="7427" width="19" style="49" customWidth="1"/>
    <col min="7428" max="7428" width="20.42578125" style="49" bestFit="1" customWidth="1"/>
    <col min="7429" max="7429" width="15.140625" style="49" customWidth="1"/>
    <col min="7430" max="7430" width="23.28515625" style="49" customWidth="1"/>
    <col min="7431" max="7431" width="0" style="49" hidden="1" customWidth="1"/>
    <col min="7432" max="7680" width="9.140625" style="49"/>
    <col min="7681" max="7681" width="28.140625" style="49" customWidth="1"/>
    <col min="7682" max="7682" width="16.85546875" style="49" customWidth="1"/>
    <col min="7683" max="7683" width="19" style="49" customWidth="1"/>
    <col min="7684" max="7684" width="20.42578125" style="49" bestFit="1" customWidth="1"/>
    <col min="7685" max="7685" width="15.140625" style="49" customWidth="1"/>
    <col min="7686" max="7686" width="23.28515625" style="49" customWidth="1"/>
    <col min="7687" max="7687" width="0" style="49" hidden="1" customWidth="1"/>
    <col min="7688" max="7936" width="9.140625" style="49"/>
    <col min="7937" max="7937" width="28.140625" style="49" customWidth="1"/>
    <col min="7938" max="7938" width="16.85546875" style="49" customWidth="1"/>
    <col min="7939" max="7939" width="19" style="49" customWidth="1"/>
    <col min="7940" max="7940" width="20.42578125" style="49" bestFit="1" customWidth="1"/>
    <col min="7941" max="7941" width="15.140625" style="49" customWidth="1"/>
    <col min="7942" max="7942" width="23.28515625" style="49" customWidth="1"/>
    <col min="7943" max="7943" width="0" style="49" hidden="1" customWidth="1"/>
    <col min="7944" max="8192" width="9.140625" style="49"/>
    <col min="8193" max="8193" width="28.140625" style="49" customWidth="1"/>
    <col min="8194" max="8194" width="16.85546875" style="49" customWidth="1"/>
    <col min="8195" max="8195" width="19" style="49" customWidth="1"/>
    <col min="8196" max="8196" width="20.42578125" style="49" bestFit="1" customWidth="1"/>
    <col min="8197" max="8197" width="15.140625" style="49" customWidth="1"/>
    <col min="8198" max="8198" width="23.28515625" style="49" customWidth="1"/>
    <col min="8199" max="8199" width="0" style="49" hidden="1" customWidth="1"/>
    <col min="8200" max="8448" width="9.140625" style="49"/>
    <col min="8449" max="8449" width="28.140625" style="49" customWidth="1"/>
    <col min="8450" max="8450" width="16.85546875" style="49" customWidth="1"/>
    <col min="8451" max="8451" width="19" style="49" customWidth="1"/>
    <col min="8452" max="8452" width="20.42578125" style="49" bestFit="1" customWidth="1"/>
    <col min="8453" max="8453" width="15.140625" style="49" customWidth="1"/>
    <col min="8454" max="8454" width="23.28515625" style="49" customWidth="1"/>
    <col min="8455" max="8455" width="0" style="49" hidden="1" customWidth="1"/>
    <col min="8456" max="8704" width="9.140625" style="49"/>
    <col min="8705" max="8705" width="28.140625" style="49" customWidth="1"/>
    <col min="8706" max="8706" width="16.85546875" style="49" customWidth="1"/>
    <col min="8707" max="8707" width="19" style="49" customWidth="1"/>
    <col min="8708" max="8708" width="20.42578125" style="49" bestFit="1" customWidth="1"/>
    <col min="8709" max="8709" width="15.140625" style="49" customWidth="1"/>
    <col min="8710" max="8710" width="23.28515625" style="49" customWidth="1"/>
    <col min="8711" max="8711" width="0" style="49" hidden="1" customWidth="1"/>
    <col min="8712" max="8960" width="9.140625" style="49"/>
    <col min="8961" max="8961" width="28.140625" style="49" customWidth="1"/>
    <col min="8962" max="8962" width="16.85546875" style="49" customWidth="1"/>
    <col min="8963" max="8963" width="19" style="49" customWidth="1"/>
    <col min="8964" max="8964" width="20.42578125" style="49" bestFit="1" customWidth="1"/>
    <col min="8965" max="8965" width="15.140625" style="49" customWidth="1"/>
    <col min="8966" max="8966" width="23.28515625" style="49" customWidth="1"/>
    <col min="8967" max="8967" width="0" style="49" hidden="1" customWidth="1"/>
    <col min="8968" max="9216" width="9.140625" style="49"/>
    <col min="9217" max="9217" width="28.140625" style="49" customWidth="1"/>
    <col min="9218" max="9218" width="16.85546875" style="49" customWidth="1"/>
    <col min="9219" max="9219" width="19" style="49" customWidth="1"/>
    <col min="9220" max="9220" width="20.42578125" style="49" bestFit="1" customWidth="1"/>
    <col min="9221" max="9221" width="15.140625" style="49" customWidth="1"/>
    <col min="9222" max="9222" width="23.28515625" style="49" customWidth="1"/>
    <col min="9223" max="9223" width="0" style="49" hidden="1" customWidth="1"/>
    <col min="9224" max="9472" width="9.140625" style="49"/>
    <col min="9473" max="9473" width="28.140625" style="49" customWidth="1"/>
    <col min="9474" max="9474" width="16.85546875" style="49" customWidth="1"/>
    <col min="9475" max="9475" width="19" style="49" customWidth="1"/>
    <col min="9476" max="9476" width="20.42578125" style="49" bestFit="1" customWidth="1"/>
    <col min="9477" max="9477" width="15.140625" style="49" customWidth="1"/>
    <col min="9478" max="9478" width="23.28515625" style="49" customWidth="1"/>
    <col min="9479" max="9479" width="0" style="49" hidden="1" customWidth="1"/>
    <col min="9480" max="9728" width="9.140625" style="49"/>
    <col min="9729" max="9729" width="28.140625" style="49" customWidth="1"/>
    <col min="9730" max="9730" width="16.85546875" style="49" customWidth="1"/>
    <col min="9731" max="9731" width="19" style="49" customWidth="1"/>
    <col min="9732" max="9732" width="20.42578125" style="49" bestFit="1" customWidth="1"/>
    <col min="9733" max="9733" width="15.140625" style="49" customWidth="1"/>
    <col min="9734" max="9734" width="23.28515625" style="49" customWidth="1"/>
    <col min="9735" max="9735" width="0" style="49" hidden="1" customWidth="1"/>
    <col min="9736" max="9984" width="9.140625" style="49"/>
    <col min="9985" max="9985" width="28.140625" style="49" customWidth="1"/>
    <col min="9986" max="9986" width="16.85546875" style="49" customWidth="1"/>
    <col min="9987" max="9987" width="19" style="49" customWidth="1"/>
    <col min="9988" max="9988" width="20.42578125" style="49" bestFit="1" customWidth="1"/>
    <col min="9989" max="9989" width="15.140625" style="49" customWidth="1"/>
    <col min="9990" max="9990" width="23.28515625" style="49" customWidth="1"/>
    <col min="9991" max="9991" width="0" style="49" hidden="1" customWidth="1"/>
    <col min="9992" max="10240" width="9.140625" style="49"/>
    <col min="10241" max="10241" width="28.140625" style="49" customWidth="1"/>
    <col min="10242" max="10242" width="16.85546875" style="49" customWidth="1"/>
    <col min="10243" max="10243" width="19" style="49" customWidth="1"/>
    <col min="10244" max="10244" width="20.42578125" style="49" bestFit="1" customWidth="1"/>
    <col min="10245" max="10245" width="15.140625" style="49" customWidth="1"/>
    <col min="10246" max="10246" width="23.28515625" style="49" customWidth="1"/>
    <col min="10247" max="10247" width="0" style="49" hidden="1" customWidth="1"/>
    <col min="10248" max="10496" width="9.140625" style="49"/>
    <col min="10497" max="10497" width="28.140625" style="49" customWidth="1"/>
    <col min="10498" max="10498" width="16.85546875" style="49" customWidth="1"/>
    <col min="10499" max="10499" width="19" style="49" customWidth="1"/>
    <col min="10500" max="10500" width="20.42578125" style="49" bestFit="1" customWidth="1"/>
    <col min="10501" max="10501" width="15.140625" style="49" customWidth="1"/>
    <col min="10502" max="10502" width="23.28515625" style="49" customWidth="1"/>
    <col min="10503" max="10503" width="0" style="49" hidden="1" customWidth="1"/>
    <col min="10504" max="10752" width="9.140625" style="49"/>
    <col min="10753" max="10753" width="28.140625" style="49" customWidth="1"/>
    <col min="10754" max="10754" width="16.85546875" style="49" customWidth="1"/>
    <col min="10755" max="10755" width="19" style="49" customWidth="1"/>
    <col min="10756" max="10756" width="20.42578125" style="49" bestFit="1" customWidth="1"/>
    <col min="10757" max="10757" width="15.140625" style="49" customWidth="1"/>
    <col min="10758" max="10758" width="23.28515625" style="49" customWidth="1"/>
    <col min="10759" max="10759" width="0" style="49" hidden="1" customWidth="1"/>
    <col min="10760" max="11008" width="9.140625" style="49"/>
    <col min="11009" max="11009" width="28.140625" style="49" customWidth="1"/>
    <col min="11010" max="11010" width="16.85546875" style="49" customWidth="1"/>
    <col min="11011" max="11011" width="19" style="49" customWidth="1"/>
    <col min="11012" max="11012" width="20.42578125" style="49" bestFit="1" customWidth="1"/>
    <col min="11013" max="11013" width="15.140625" style="49" customWidth="1"/>
    <col min="11014" max="11014" width="23.28515625" style="49" customWidth="1"/>
    <col min="11015" max="11015" width="0" style="49" hidden="1" customWidth="1"/>
    <col min="11016" max="11264" width="9.140625" style="49"/>
    <col min="11265" max="11265" width="28.140625" style="49" customWidth="1"/>
    <col min="11266" max="11266" width="16.85546875" style="49" customWidth="1"/>
    <col min="11267" max="11267" width="19" style="49" customWidth="1"/>
    <col min="11268" max="11268" width="20.42578125" style="49" bestFit="1" customWidth="1"/>
    <col min="11269" max="11269" width="15.140625" style="49" customWidth="1"/>
    <col min="11270" max="11270" width="23.28515625" style="49" customWidth="1"/>
    <col min="11271" max="11271" width="0" style="49" hidden="1" customWidth="1"/>
    <col min="11272" max="11520" width="9.140625" style="49"/>
    <col min="11521" max="11521" width="28.140625" style="49" customWidth="1"/>
    <col min="11522" max="11522" width="16.85546875" style="49" customWidth="1"/>
    <col min="11523" max="11523" width="19" style="49" customWidth="1"/>
    <col min="11524" max="11524" width="20.42578125" style="49" bestFit="1" customWidth="1"/>
    <col min="11525" max="11525" width="15.140625" style="49" customWidth="1"/>
    <col min="11526" max="11526" width="23.28515625" style="49" customWidth="1"/>
    <col min="11527" max="11527" width="0" style="49" hidden="1" customWidth="1"/>
    <col min="11528" max="11776" width="9.140625" style="49"/>
    <col min="11777" max="11777" width="28.140625" style="49" customWidth="1"/>
    <col min="11778" max="11778" width="16.85546875" style="49" customWidth="1"/>
    <col min="11779" max="11779" width="19" style="49" customWidth="1"/>
    <col min="11780" max="11780" width="20.42578125" style="49" bestFit="1" customWidth="1"/>
    <col min="11781" max="11781" width="15.140625" style="49" customWidth="1"/>
    <col min="11782" max="11782" width="23.28515625" style="49" customWidth="1"/>
    <col min="11783" max="11783" width="0" style="49" hidden="1" customWidth="1"/>
    <col min="11784" max="12032" width="9.140625" style="49"/>
    <col min="12033" max="12033" width="28.140625" style="49" customWidth="1"/>
    <col min="12034" max="12034" width="16.85546875" style="49" customWidth="1"/>
    <col min="12035" max="12035" width="19" style="49" customWidth="1"/>
    <col min="12036" max="12036" width="20.42578125" style="49" bestFit="1" customWidth="1"/>
    <col min="12037" max="12037" width="15.140625" style="49" customWidth="1"/>
    <col min="12038" max="12038" width="23.28515625" style="49" customWidth="1"/>
    <col min="12039" max="12039" width="0" style="49" hidden="1" customWidth="1"/>
    <col min="12040" max="12288" width="9.140625" style="49"/>
    <col min="12289" max="12289" width="28.140625" style="49" customWidth="1"/>
    <col min="12290" max="12290" width="16.85546875" style="49" customWidth="1"/>
    <col min="12291" max="12291" width="19" style="49" customWidth="1"/>
    <col min="12292" max="12292" width="20.42578125" style="49" bestFit="1" customWidth="1"/>
    <col min="12293" max="12293" width="15.140625" style="49" customWidth="1"/>
    <col min="12294" max="12294" width="23.28515625" style="49" customWidth="1"/>
    <col min="12295" max="12295" width="0" style="49" hidden="1" customWidth="1"/>
    <col min="12296" max="12544" width="9.140625" style="49"/>
    <col min="12545" max="12545" width="28.140625" style="49" customWidth="1"/>
    <col min="12546" max="12546" width="16.85546875" style="49" customWidth="1"/>
    <col min="12547" max="12547" width="19" style="49" customWidth="1"/>
    <col min="12548" max="12548" width="20.42578125" style="49" bestFit="1" customWidth="1"/>
    <col min="12549" max="12549" width="15.140625" style="49" customWidth="1"/>
    <col min="12550" max="12550" width="23.28515625" style="49" customWidth="1"/>
    <col min="12551" max="12551" width="0" style="49" hidden="1" customWidth="1"/>
    <col min="12552" max="12800" width="9.140625" style="49"/>
    <col min="12801" max="12801" width="28.140625" style="49" customWidth="1"/>
    <col min="12802" max="12802" width="16.85546875" style="49" customWidth="1"/>
    <col min="12803" max="12803" width="19" style="49" customWidth="1"/>
    <col min="12804" max="12804" width="20.42578125" style="49" bestFit="1" customWidth="1"/>
    <col min="12805" max="12805" width="15.140625" style="49" customWidth="1"/>
    <col min="12806" max="12806" width="23.28515625" style="49" customWidth="1"/>
    <col min="12807" max="12807" width="0" style="49" hidden="1" customWidth="1"/>
    <col min="12808" max="13056" width="9.140625" style="49"/>
    <col min="13057" max="13057" width="28.140625" style="49" customWidth="1"/>
    <col min="13058" max="13058" width="16.85546875" style="49" customWidth="1"/>
    <col min="13059" max="13059" width="19" style="49" customWidth="1"/>
    <col min="13060" max="13060" width="20.42578125" style="49" bestFit="1" customWidth="1"/>
    <col min="13061" max="13061" width="15.140625" style="49" customWidth="1"/>
    <col min="13062" max="13062" width="23.28515625" style="49" customWidth="1"/>
    <col min="13063" max="13063" width="0" style="49" hidden="1" customWidth="1"/>
    <col min="13064" max="13312" width="9.140625" style="49"/>
    <col min="13313" max="13313" width="28.140625" style="49" customWidth="1"/>
    <col min="13314" max="13314" width="16.85546875" style="49" customWidth="1"/>
    <col min="13315" max="13315" width="19" style="49" customWidth="1"/>
    <col min="13316" max="13316" width="20.42578125" style="49" bestFit="1" customWidth="1"/>
    <col min="13317" max="13317" width="15.140625" style="49" customWidth="1"/>
    <col min="13318" max="13318" width="23.28515625" style="49" customWidth="1"/>
    <col min="13319" max="13319" width="0" style="49" hidden="1" customWidth="1"/>
    <col min="13320" max="13568" width="9.140625" style="49"/>
    <col min="13569" max="13569" width="28.140625" style="49" customWidth="1"/>
    <col min="13570" max="13570" width="16.85546875" style="49" customWidth="1"/>
    <col min="13571" max="13571" width="19" style="49" customWidth="1"/>
    <col min="13572" max="13572" width="20.42578125" style="49" bestFit="1" customWidth="1"/>
    <col min="13573" max="13573" width="15.140625" style="49" customWidth="1"/>
    <col min="13574" max="13574" width="23.28515625" style="49" customWidth="1"/>
    <col min="13575" max="13575" width="0" style="49" hidden="1" customWidth="1"/>
    <col min="13576" max="13824" width="9.140625" style="49"/>
    <col min="13825" max="13825" width="28.140625" style="49" customWidth="1"/>
    <col min="13826" max="13826" width="16.85546875" style="49" customWidth="1"/>
    <col min="13827" max="13827" width="19" style="49" customWidth="1"/>
    <col min="13828" max="13828" width="20.42578125" style="49" bestFit="1" customWidth="1"/>
    <col min="13829" max="13829" width="15.140625" style="49" customWidth="1"/>
    <col min="13830" max="13830" width="23.28515625" style="49" customWidth="1"/>
    <col min="13831" max="13831" width="0" style="49" hidden="1" customWidth="1"/>
    <col min="13832" max="14080" width="9.140625" style="49"/>
    <col min="14081" max="14081" width="28.140625" style="49" customWidth="1"/>
    <col min="14082" max="14082" width="16.85546875" style="49" customWidth="1"/>
    <col min="14083" max="14083" width="19" style="49" customWidth="1"/>
    <col min="14084" max="14084" width="20.42578125" style="49" bestFit="1" customWidth="1"/>
    <col min="14085" max="14085" width="15.140625" style="49" customWidth="1"/>
    <col min="14086" max="14086" width="23.28515625" style="49" customWidth="1"/>
    <col min="14087" max="14087" width="0" style="49" hidden="1" customWidth="1"/>
    <col min="14088" max="14336" width="9.140625" style="49"/>
    <col min="14337" max="14337" width="28.140625" style="49" customWidth="1"/>
    <col min="14338" max="14338" width="16.85546875" style="49" customWidth="1"/>
    <col min="14339" max="14339" width="19" style="49" customWidth="1"/>
    <col min="14340" max="14340" width="20.42578125" style="49" bestFit="1" customWidth="1"/>
    <col min="14341" max="14341" width="15.140625" style="49" customWidth="1"/>
    <col min="14342" max="14342" width="23.28515625" style="49" customWidth="1"/>
    <col min="14343" max="14343" width="0" style="49" hidden="1" customWidth="1"/>
    <col min="14344" max="14592" width="9.140625" style="49"/>
    <col min="14593" max="14593" width="28.140625" style="49" customWidth="1"/>
    <col min="14594" max="14594" width="16.85546875" style="49" customWidth="1"/>
    <col min="14595" max="14595" width="19" style="49" customWidth="1"/>
    <col min="14596" max="14596" width="20.42578125" style="49" bestFit="1" customWidth="1"/>
    <col min="14597" max="14597" width="15.140625" style="49" customWidth="1"/>
    <col min="14598" max="14598" width="23.28515625" style="49" customWidth="1"/>
    <col min="14599" max="14599" width="0" style="49" hidden="1" customWidth="1"/>
    <col min="14600" max="14848" width="9.140625" style="49"/>
    <col min="14849" max="14849" width="28.140625" style="49" customWidth="1"/>
    <col min="14850" max="14850" width="16.85546875" style="49" customWidth="1"/>
    <col min="14851" max="14851" width="19" style="49" customWidth="1"/>
    <col min="14852" max="14852" width="20.42578125" style="49" bestFit="1" customWidth="1"/>
    <col min="14853" max="14853" width="15.140625" style="49" customWidth="1"/>
    <col min="14854" max="14854" width="23.28515625" style="49" customWidth="1"/>
    <col min="14855" max="14855" width="0" style="49" hidden="1" customWidth="1"/>
    <col min="14856" max="15104" width="9.140625" style="49"/>
    <col min="15105" max="15105" width="28.140625" style="49" customWidth="1"/>
    <col min="15106" max="15106" width="16.85546875" style="49" customWidth="1"/>
    <col min="15107" max="15107" width="19" style="49" customWidth="1"/>
    <col min="15108" max="15108" width="20.42578125" style="49" bestFit="1" customWidth="1"/>
    <col min="15109" max="15109" width="15.140625" style="49" customWidth="1"/>
    <col min="15110" max="15110" width="23.28515625" style="49" customWidth="1"/>
    <col min="15111" max="15111" width="0" style="49" hidden="1" customWidth="1"/>
    <col min="15112" max="15360" width="9.140625" style="49"/>
    <col min="15361" max="15361" width="28.140625" style="49" customWidth="1"/>
    <col min="15362" max="15362" width="16.85546875" style="49" customWidth="1"/>
    <col min="15363" max="15363" width="19" style="49" customWidth="1"/>
    <col min="15364" max="15364" width="20.42578125" style="49" bestFit="1" customWidth="1"/>
    <col min="15365" max="15365" width="15.140625" style="49" customWidth="1"/>
    <col min="15366" max="15366" width="23.28515625" style="49" customWidth="1"/>
    <col min="15367" max="15367" width="0" style="49" hidden="1" customWidth="1"/>
    <col min="15368" max="15616" width="9.140625" style="49"/>
    <col min="15617" max="15617" width="28.140625" style="49" customWidth="1"/>
    <col min="15618" max="15618" width="16.85546875" style="49" customWidth="1"/>
    <col min="15619" max="15619" width="19" style="49" customWidth="1"/>
    <col min="15620" max="15620" width="20.42578125" style="49" bestFit="1" customWidth="1"/>
    <col min="15621" max="15621" width="15.140625" style="49" customWidth="1"/>
    <col min="15622" max="15622" width="23.28515625" style="49" customWidth="1"/>
    <col min="15623" max="15623" width="0" style="49" hidden="1" customWidth="1"/>
    <col min="15624" max="15872" width="9.140625" style="49"/>
    <col min="15873" max="15873" width="28.140625" style="49" customWidth="1"/>
    <col min="15874" max="15874" width="16.85546875" style="49" customWidth="1"/>
    <col min="15875" max="15875" width="19" style="49" customWidth="1"/>
    <col min="15876" max="15876" width="20.42578125" style="49" bestFit="1" customWidth="1"/>
    <col min="15877" max="15877" width="15.140625" style="49" customWidth="1"/>
    <col min="15878" max="15878" width="23.28515625" style="49" customWidth="1"/>
    <col min="15879" max="15879" width="0" style="49" hidden="1" customWidth="1"/>
    <col min="15880" max="16128" width="9.140625" style="49"/>
    <col min="16129" max="16129" width="28.140625" style="49" customWidth="1"/>
    <col min="16130" max="16130" width="16.85546875" style="49" customWidth="1"/>
    <col min="16131" max="16131" width="19" style="49" customWidth="1"/>
    <col min="16132" max="16132" width="20.42578125" style="49" bestFit="1" customWidth="1"/>
    <col min="16133" max="16133" width="15.140625" style="49" customWidth="1"/>
    <col min="16134" max="16134" width="23.28515625" style="49" customWidth="1"/>
    <col min="16135" max="16135" width="0" style="49" hidden="1" customWidth="1"/>
    <col min="16136" max="16384" width="9.140625" style="49"/>
  </cols>
  <sheetData>
    <row r="1" spans="1:13">
      <c r="A1" s="385" t="s">
        <v>111</v>
      </c>
      <c r="B1" s="385"/>
      <c r="C1" s="385"/>
      <c r="D1" s="385"/>
      <c r="E1" s="385"/>
      <c r="F1" s="385"/>
      <c r="G1" s="385"/>
    </row>
    <row r="2" spans="1:13">
      <c r="A2" s="63"/>
      <c r="B2" s="63"/>
      <c r="C2" s="63"/>
      <c r="D2" s="63"/>
      <c r="E2" s="63"/>
      <c r="F2" s="63"/>
      <c r="G2" s="63"/>
    </row>
    <row r="3" spans="1:13" ht="16.5" thickBot="1">
      <c r="A3" s="189" t="s">
        <v>257</v>
      </c>
      <c r="B3" s="68"/>
      <c r="C3" s="68"/>
      <c r="D3" s="68"/>
      <c r="E3" s="68"/>
      <c r="F3" s="68"/>
      <c r="G3" s="63"/>
      <c r="H3" s="63"/>
      <c r="I3" s="63"/>
      <c r="J3" s="63"/>
      <c r="K3" s="63"/>
      <c r="L3" s="63"/>
      <c r="M3" s="50"/>
    </row>
    <row r="4" spans="1:13">
      <c r="A4" s="395" t="s">
        <v>258</v>
      </c>
      <c r="B4" s="396"/>
      <c r="C4" s="396"/>
      <c r="D4" s="396"/>
      <c r="E4" s="396"/>
      <c r="F4" s="397"/>
      <c r="G4" s="50"/>
    </row>
    <row r="5" spans="1:13">
      <c r="A5" s="64" t="s">
        <v>116</v>
      </c>
      <c r="B5" s="65" t="s">
        <v>114</v>
      </c>
      <c r="C5" s="65"/>
      <c r="D5" s="65"/>
      <c r="E5" s="65"/>
      <c r="F5" s="66"/>
      <c r="G5" s="50"/>
    </row>
    <row r="6" spans="1:13">
      <c r="A6" s="64" t="s">
        <v>117</v>
      </c>
      <c r="B6" s="65" t="s">
        <v>118</v>
      </c>
      <c r="C6" s="65"/>
      <c r="D6" s="65"/>
      <c r="E6" s="65"/>
      <c r="F6" s="66"/>
      <c r="G6" s="50"/>
    </row>
    <row r="7" spans="1:13" ht="23.25" customHeight="1">
      <c r="A7" s="67" t="s">
        <v>115</v>
      </c>
      <c r="B7" s="48" t="s">
        <v>286</v>
      </c>
      <c r="C7" s="398" t="s">
        <v>287</v>
      </c>
      <c r="D7" s="399"/>
      <c r="E7" s="399"/>
      <c r="F7" s="400"/>
      <c r="G7" s="50"/>
    </row>
    <row r="8" spans="1:13">
      <c r="A8" s="67"/>
      <c r="B8" s="65"/>
      <c r="C8" s="65"/>
      <c r="D8" s="65"/>
      <c r="E8" s="65"/>
      <c r="F8" s="66"/>
      <c r="G8" s="50"/>
    </row>
    <row r="9" spans="1:13">
      <c r="A9" s="69" t="s">
        <v>119</v>
      </c>
      <c r="B9" s="401" t="s">
        <v>288</v>
      </c>
      <c r="C9" s="402"/>
      <c r="D9" s="403"/>
      <c r="E9" s="65"/>
      <c r="F9" s="66"/>
      <c r="G9" s="50"/>
    </row>
    <row r="10" spans="1:13">
      <c r="A10" s="183"/>
      <c r="B10" s="184"/>
      <c r="C10" s="185"/>
      <c r="D10" s="186"/>
      <c r="E10" s="187"/>
      <c r="F10" s="188"/>
      <c r="G10" s="157"/>
    </row>
    <row r="11" spans="1:13">
      <c r="A11" s="183"/>
      <c r="B11" s="184"/>
      <c r="C11" s="185"/>
      <c r="D11" s="186"/>
      <c r="E11" s="187"/>
      <c r="F11" s="188"/>
      <c r="G11" s="157"/>
    </row>
    <row r="12" spans="1:13">
      <c r="A12" s="183"/>
      <c r="B12" s="184"/>
      <c r="C12" s="185"/>
      <c r="D12" s="186"/>
      <c r="E12" s="187"/>
      <c r="F12" s="188"/>
      <c r="G12" s="157"/>
    </row>
    <row r="13" spans="1:13" ht="16.5" thickBot="1">
      <c r="A13" s="190"/>
      <c r="B13" s="191"/>
      <c r="C13" s="192"/>
      <c r="D13" s="193"/>
      <c r="E13" s="71"/>
      <c r="F13" s="72"/>
      <c r="G13" s="157"/>
    </row>
    <row r="14" spans="1:13" ht="16.5" thickBot="1">
      <c r="A14" s="195" t="s">
        <v>259</v>
      </c>
      <c r="B14" s="194"/>
      <c r="C14" s="70"/>
      <c r="D14" s="70"/>
      <c r="E14" s="71"/>
      <c r="F14" s="72"/>
      <c r="G14" s="51"/>
      <c r="H14" s="52"/>
      <c r="I14" s="52"/>
      <c r="J14" s="52"/>
      <c r="K14" s="53"/>
      <c r="L14" s="54"/>
      <c r="M14" s="50"/>
    </row>
    <row r="15" spans="1:13">
      <c r="A15" s="386" t="s">
        <v>261</v>
      </c>
      <c r="B15" s="387"/>
      <c r="C15" s="387"/>
      <c r="D15" s="387"/>
      <c r="E15" s="387"/>
      <c r="F15" s="388"/>
      <c r="G15" s="50"/>
    </row>
    <row r="16" spans="1:13">
      <c r="A16" s="73" t="s">
        <v>120</v>
      </c>
      <c r="B16" s="48" t="s">
        <v>286</v>
      </c>
      <c r="C16" s="48"/>
      <c r="D16" s="62"/>
      <c r="E16" s="62"/>
      <c r="F16" s="74"/>
      <c r="G16" s="50"/>
    </row>
    <row r="17" spans="1:8" ht="30">
      <c r="A17" s="75" t="s">
        <v>121</v>
      </c>
      <c r="B17" s="48">
        <v>1.1428571000000001</v>
      </c>
      <c r="C17" s="48" t="s">
        <v>122</v>
      </c>
      <c r="D17" s="62"/>
      <c r="E17" s="62"/>
      <c r="F17" s="74"/>
      <c r="G17" s="50"/>
    </row>
    <row r="18" spans="1:8">
      <c r="A18" s="76" t="s">
        <v>289</v>
      </c>
      <c r="B18" s="77"/>
      <c r="C18" s="77"/>
      <c r="D18" s="77"/>
      <c r="E18" s="62"/>
      <c r="F18" s="74"/>
      <c r="G18" s="50"/>
    </row>
    <row r="19" spans="1:8">
      <c r="A19" s="389" t="s">
        <v>290</v>
      </c>
      <c r="B19" s="390"/>
      <c r="C19" s="390"/>
      <c r="D19" s="390"/>
      <c r="E19" s="391"/>
      <c r="F19" s="74"/>
      <c r="G19" s="50"/>
    </row>
    <row r="20" spans="1:8">
      <c r="A20" s="78"/>
      <c r="B20" s="62"/>
      <c r="C20" s="62"/>
      <c r="D20" s="62"/>
      <c r="E20" s="62"/>
      <c r="F20" s="74"/>
      <c r="G20" s="50"/>
    </row>
    <row r="21" spans="1:8" ht="31.5" customHeight="1">
      <c r="A21" s="73" t="s">
        <v>123</v>
      </c>
      <c r="B21" s="392" t="s">
        <v>291</v>
      </c>
      <c r="C21" s="393"/>
      <c r="D21" s="394"/>
      <c r="E21" s="62"/>
      <c r="F21" s="74"/>
      <c r="G21" s="50"/>
      <c r="H21" s="99"/>
    </row>
    <row r="22" spans="1:8" ht="16.5" thickBot="1">
      <c r="A22" s="79"/>
      <c r="B22" s="80"/>
      <c r="C22" s="80"/>
      <c r="D22" s="80"/>
      <c r="E22" s="80"/>
      <c r="F22" s="81"/>
      <c r="G22" s="50"/>
    </row>
    <row r="23" spans="1:8">
      <c r="A23" s="68"/>
      <c r="B23" s="68"/>
      <c r="C23" s="68"/>
      <c r="D23" s="68"/>
      <c r="E23" s="68"/>
      <c r="F23" s="68"/>
      <c r="G23" s="50"/>
    </row>
    <row r="24" spans="1:8">
      <c r="A24" s="82"/>
      <c r="B24" s="83"/>
      <c r="C24" s="83"/>
      <c r="D24" s="84"/>
      <c r="E24" s="84"/>
      <c r="F24" s="85"/>
    </row>
    <row r="25" spans="1:8">
      <c r="A25" s="409"/>
      <c r="B25" s="410"/>
      <c r="C25" s="410"/>
      <c r="D25" s="410"/>
      <c r="E25" s="410"/>
      <c r="F25" s="411"/>
    </row>
    <row r="26" spans="1:8">
      <c r="A26" s="412" t="s">
        <v>250</v>
      </c>
      <c r="B26" s="413"/>
      <c r="C26" s="413"/>
      <c r="D26" s="413"/>
      <c r="E26" s="413"/>
      <c r="F26" s="414"/>
    </row>
    <row r="27" spans="1:8" ht="33" customHeight="1">
      <c r="A27" s="179" t="s">
        <v>251</v>
      </c>
      <c r="B27" s="418" t="s">
        <v>292</v>
      </c>
      <c r="C27" s="419"/>
      <c r="D27" s="419"/>
      <c r="E27" s="419"/>
      <c r="F27" s="420"/>
    </row>
    <row r="28" spans="1:8" ht="15.75" customHeight="1">
      <c r="A28" s="179" t="s">
        <v>252</v>
      </c>
      <c r="B28" s="421" t="s">
        <v>293</v>
      </c>
      <c r="C28" s="422"/>
      <c r="D28" s="422"/>
      <c r="E28" s="422"/>
      <c r="F28" s="423"/>
    </row>
    <row r="29" spans="1:8" ht="15.75" customHeight="1">
      <c r="A29" s="86"/>
      <c r="B29" s="87"/>
      <c r="C29" s="87"/>
      <c r="D29" s="87"/>
      <c r="E29" s="87"/>
      <c r="F29" s="88"/>
    </row>
    <row r="30" spans="1:8">
      <c r="A30" s="82"/>
      <c r="B30" s="84"/>
      <c r="C30" s="84"/>
      <c r="D30" s="84"/>
      <c r="E30" s="84"/>
      <c r="F30" s="85"/>
    </row>
    <row r="31" spans="1:8">
      <c r="A31" s="415" t="s">
        <v>132</v>
      </c>
      <c r="B31" s="416"/>
      <c r="C31" s="416"/>
      <c r="D31" s="416"/>
      <c r="E31" s="416"/>
      <c r="F31" s="417"/>
    </row>
    <row r="32" spans="1:8" ht="45">
      <c r="A32" s="246" t="s">
        <v>254</v>
      </c>
      <c r="B32" s="247" t="s">
        <v>131</v>
      </c>
      <c r="C32" s="248" t="s">
        <v>253</v>
      </c>
      <c r="D32" s="247" t="s">
        <v>129</v>
      </c>
      <c r="E32" s="248" t="s">
        <v>155</v>
      </c>
      <c r="F32" s="249" t="s">
        <v>298</v>
      </c>
    </row>
    <row r="33" spans="1:6" ht="29.25" customHeight="1">
      <c r="A33" s="89" t="s">
        <v>251</v>
      </c>
      <c r="B33" s="90">
        <v>37.85</v>
      </c>
      <c r="C33" s="181">
        <v>21</v>
      </c>
      <c r="D33" s="91">
        <f>B33*C33</f>
        <v>794.85</v>
      </c>
      <c r="E33" s="180">
        <v>0.2</v>
      </c>
      <c r="F33" s="182">
        <f>ROUND(D33*0.8,2)</f>
        <v>635.88</v>
      </c>
    </row>
    <row r="34" spans="1:6">
      <c r="A34" s="89" t="s">
        <v>252</v>
      </c>
      <c r="B34" s="90">
        <v>37.85</v>
      </c>
      <c r="C34" s="181">
        <v>15</v>
      </c>
      <c r="D34" s="91">
        <f>B34*C34</f>
        <v>567.75</v>
      </c>
      <c r="E34" s="180">
        <v>0.2</v>
      </c>
      <c r="F34" s="182">
        <f>ROUND(D34*0.8,2)</f>
        <v>454.2</v>
      </c>
    </row>
    <row r="35" spans="1:6" ht="33" customHeight="1" thickBot="1">
      <c r="A35" s="405"/>
      <c r="B35" s="406"/>
      <c r="C35" s="406"/>
      <c r="D35" s="92"/>
      <c r="E35" s="407"/>
      <c r="F35" s="408"/>
    </row>
    <row r="36" spans="1:6">
      <c r="A36" s="93"/>
      <c r="B36" s="94"/>
      <c r="C36" s="94"/>
      <c r="D36" s="94"/>
      <c r="E36" s="94"/>
      <c r="F36" s="95"/>
    </row>
    <row r="37" spans="1:6">
      <c r="A37" s="96"/>
      <c r="B37" s="97"/>
      <c r="C37" s="97"/>
      <c r="D37" s="97"/>
      <c r="E37" s="97"/>
      <c r="F37" s="98"/>
    </row>
    <row r="38" spans="1:6" customFormat="1" ht="15.75" customHeight="1">
      <c r="A38" s="55"/>
      <c r="B38" s="55"/>
      <c r="C38" s="55"/>
      <c r="D38" s="56"/>
      <c r="E38" s="56"/>
      <c r="F38" s="56"/>
    </row>
    <row r="39" spans="1:6" ht="16.5" thickBot="1">
      <c r="A39" s="404" t="s">
        <v>276</v>
      </c>
      <c r="B39" s="404"/>
    </row>
    <row r="40" spans="1:6" ht="16.5" thickBot="1">
      <c r="A40" s="206" t="s">
        <v>112</v>
      </c>
      <c r="B40" s="207" t="s">
        <v>277</v>
      </c>
      <c r="C40" s="207" t="s">
        <v>278</v>
      </c>
      <c r="D40" s="207" t="s">
        <v>279</v>
      </c>
      <c r="E40" s="208" t="s">
        <v>109</v>
      </c>
    </row>
    <row r="41" spans="1:6" ht="31.5" customHeight="1" thickBot="1">
      <c r="A41" s="205" t="s">
        <v>275</v>
      </c>
      <c r="B41" s="209">
        <v>18</v>
      </c>
      <c r="C41" s="209">
        <v>25.08</v>
      </c>
      <c r="D41" s="209">
        <v>24</v>
      </c>
      <c r="E41" s="210">
        <f>ROUND(AVERAGE(B41:D41),2)</f>
        <v>22.36</v>
      </c>
    </row>
    <row r="43" spans="1:6">
      <c r="A43" s="245" t="s">
        <v>277</v>
      </c>
      <c r="B43" s="383" t="s">
        <v>296</v>
      </c>
      <c r="C43" s="383"/>
      <c r="D43" s="383"/>
      <c r="E43" s="383"/>
      <c r="F43" s="383"/>
    </row>
    <row r="44" spans="1:6">
      <c r="A44" s="245" t="s">
        <v>278</v>
      </c>
      <c r="B44" s="384" t="s">
        <v>295</v>
      </c>
      <c r="C44" s="384"/>
      <c r="D44" s="384"/>
      <c r="E44" s="384"/>
      <c r="F44" s="384"/>
    </row>
    <row r="45" spans="1:6">
      <c r="A45" s="245" t="s">
        <v>279</v>
      </c>
      <c r="B45" s="384" t="s">
        <v>297</v>
      </c>
      <c r="C45" s="384"/>
      <c r="D45" s="384"/>
      <c r="E45" s="384"/>
      <c r="F45" s="384"/>
    </row>
  </sheetData>
  <mergeCells count="18">
    <mergeCell ref="B27:F27"/>
    <mergeCell ref="B28:F28"/>
    <mergeCell ref="B43:F43"/>
    <mergeCell ref="B44:F44"/>
    <mergeCell ref="B45:F45"/>
    <mergeCell ref="A1:G1"/>
    <mergeCell ref="A15:F15"/>
    <mergeCell ref="A19:E19"/>
    <mergeCell ref="B21:D21"/>
    <mergeCell ref="A4:F4"/>
    <mergeCell ref="C7:F7"/>
    <mergeCell ref="B9:D9"/>
    <mergeCell ref="A39:B39"/>
    <mergeCell ref="A35:C35"/>
    <mergeCell ref="E35:F35"/>
    <mergeCell ref="A25:F25"/>
    <mergeCell ref="A26:F26"/>
    <mergeCell ref="A31:F31"/>
  </mergeCells>
  <pageMargins left="0.51181102362204722" right="0.51181102362204722" top="0.78740157480314965" bottom="1.1811023622047245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opLeftCell="A57" workbookViewId="0">
      <selection activeCell="K10" sqref="K10"/>
    </sheetView>
  </sheetViews>
  <sheetFormatPr defaultRowHeight="15"/>
  <cols>
    <col min="7" max="7" width="16" customWidth="1"/>
    <col min="11" max="11" width="10.7109375" bestFit="1" customWidth="1"/>
    <col min="15" max="15" width="10.7109375" bestFit="1" customWidth="1"/>
    <col min="263" max="263" width="16" customWidth="1"/>
    <col min="267" max="267" width="10.7109375" bestFit="1" customWidth="1"/>
    <col min="519" max="519" width="16" customWidth="1"/>
    <col min="523" max="523" width="10.7109375" bestFit="1" customWidth="1"/>
    <col min="775" max="775" width="16" customWidth="1"/>
    <col min="779" max="779" width="10.7109375" bestFit="1" customWidth="1"/>
    <col min="1031" max="1031" width="16" customWidth="1"/>
    <col min="1035" max="1035" width="10.7109375" bestFit="1" customWidth="1"/>
    <col min="1287" max="1287" width="16" customWidth="1"/>
    <col min="1291" max="1291" width="10.7109375" bestFit="1" customWidth="1"/>
    <col min="1543" max="1543" width="16" customWidth="1"/>
    <col min="1547" max="1547" width="10.7109375" bestFit="1" customWidth="1"/>
    <col min="1799" max="1799" width="16" customWidth="1"/>
    <col min="1803" max="1803" width="10.7109375" bestFit="1" customWidth="1"/>
    <col min="2055" max="2055" width="16" customWidth="1"/>
    <col min="2059" max="2059" width="10.7109375" bestFit="1" customWidth="1"/>
    <col min="2311" max="2311" width="16" customWidth="1"/>
    <col min="2315" max="2315" width="10.7109375" bestFit="1" customWidth="1"/>
    <col min="2567" max="2567" width="16" customWidth="1"/>
    <col min="2571" max="2571" width="10.7109375" bestFit="1" customWidth="1"/>
    <col min="2823" max="2823" width="16" customWidth="1"/>
    <col min="2827" max="2827" width="10.7109375" bestFit="1" customWidth="1"/>
    <col min="3079" max="3079" width="16" customWidth="1"/>
    <col min="3083" max="3083" width="10.7109375" bestFit="1" customWidth="1"/>
    <col min="3335" max="3335" width="16" customWidth="1"/>
    <col min="3339" max="3339" width="10.7109375" bestFit="1" customWidth="1"/>
    <col min="3591" max="3591" width="16" customWidth="1"/>
    <col min="3595" max="3595" width="10.7109375" bestFit="1" customWidth="1"/>
    <col min="3847" max="3847" width="16" customWidth="1"/>
    <col min="3851" max="3851" width="10.7109375" bestFit="1" customWidth="1"/>
    <col min="4103" max="4103" width="16" customWidth="1"/>
    <col min="4107" max="4107" width="10.7109375" bestFit="1" customWidth="1"/>
    <col min="4359" max="4359" width="16" customWidth="1"/>
    <col min="4363" max="4363" width="10.7109375" bestFit="1" customWidth="1"/>
    <col min="4615" max="4615" width="16" customWidth="1"/>
    <col min="4619" max="4619" width="10.7109375" bestFit="1" customWidth="1"/>
    <col min="4871" max="4871" width="16" customWidth="1"/>
    <col min="4875" max="4875" width="10.7109375" bestFit="1" customWidth="1"/>
    <col min="5127" max="5127" width="16" customWidth="1"/>
    <col min="5131" max="5131" width="10.7109375" bestFit="1" customWidth="1"/>
    <col min="5383" max="5383" width="16" customWidth="1"/>
    <col min="5387" max="5387" width="10.7109375" bestFit="1" customWidth="1"/>
    <col min="5639" max="5639" width="16" customWidth="1"/>
    <col min="5643" max="5643" width="10.7109375" bestFit="1" customWidth="1"/>
    <col min="5895" max="5895" width="16" customWidth="1"/>
    <col min="5899" max="5899" width="10.7109375" bestFit="1" customWidth="1"/>
    <col min="6151" max="6151" width="16" customWidth="1"/>
    <col min="6155" max="6155" width="10.7109375" bestFit="1" customWidth="1"/>
    <col min="6407" max="6407" width="16" customWidth="1"/>
    <col min="6411" max="6411" width="10.7109375" bestFit="1" customWidth="1"/>
    <col min="6663" max="6663" width="16" customWidth="1"/>
    <col min="6667" max="6667" width="10.7109375" bestFit="1" customWidth="1"/>
    <col min="6919" max="6919" width="16" customWidth="1"/>
    <col min="6923" max="6923" width="10.7109375" bestFit="1" customWidth="1"/>
    <col min="7175" max="7175" width="16" customWidth="1"/>
    <col min="7179" max="7179" width="10.7109375" bestFit="1" customWidth="1"/>
    <col min="7431" max="7431" width="16" customWidth="1"/>
    <col min="7435" max="7435" width="10.7109375" bestFit="1" customWidth="1"/>
    <col min="7687" max="7687" width="16" customWidth="1"/>
    <col min="7691" max="7691" width="10.7109375" bestFit="1" customWidth="1"/>
    <col min="7943" max="7943" width="16" customWidth="1"/>
    <col min="7947" max="7947" width="10.7109375" bestFit="1" customWidth="1"/>
    <col min="8199" max="8199" width="16" customWidth="1"/>
    <col min="8203" max="8203" width="10.7109375" bestFit="1" customWidth="1"/>
    <col min="8455" max="8455" width="16" customWidth="1"/>
    <col min="8459" max="8459" width="10.7109375" bestFit="1" customWidth="1"/>
    <col min="8711" max="8711" width="16" customWidth="1"/>
    <col min="8715" max="8715" width="10.7109375" bestFit="1" customWidth="1"/>
    <col min="8967" max="8967" width="16" customWidth="1"/>
    <col min="8971" max="8971" width="10.7109375" bestFit="1" customWidth="1"/>
    <col min="9223" max="9223" width="16" customWidth="1"/>
    <col min="9227" max="9227" width="10.7109375" bestFit="1" customWidth="1"/>
    <col min="9479" max="9479" width="16" customWidth="1"/>
    <col min="9483" max="9483" width="10.7109375" bestFit="1" customWidth="1"/>
    <col min="9735" max="9735" width="16" customWidth="1"/>
    <col min="9739" max="9739" width="10.7109375" bestFit="1" customWidth="1"/>
    <col min="9991" max="9991" width="16" customWidth="1"/>
    <col min="9995" max="9995" width="10.7109375" bestFit="1" customWidth="1"/>
    <col min="10247" max="10247" width="16" customWidth="1"/>
    <col min="10251" max="10251" width="10.7109375" bestFit="1" customWidth="1"/>
    <col min="10503" max="10503" width="16" customWidth="1"/>
    <col min="10507" max="10507" width="10.7109375" bestFit="1" customWidth="1"/>
    <col min="10759" max="10759" width="16" customWidth="1"/>
    <col min="10763" max="10763" width="10.7109375" bestFit="1" customWidth="1"/>
    <col min="11015" max="11015" width="16" customWidth="1"/>
    <col min="11019" max="11019" width="10.7109375" bestFit="1" customWidth="1"/>
    <col min="11271" max="11271" width="16" customWidth="1"/>
    <col min="11275" max="11275" width="10.7109375" bestFit="1" customWidth="1"/>
    <col min="11527" max="11527" width="16" customWidth="1"/>
    <col min="11531" max="11531" width="10.7109375" bestFit="1" customWidth="1"/>
    <col min="11783" max="11783" width="16" customWidth="1"/>
    <col min="11787" max="11787" width="10.7109375" bestFit="1" customWidth="1"/>
    <col min="12039" max="12039" width="16" customWidth="1"/>
    <col min="12043" max="12043" width="10.7109375" bestFit="1" customWidth="1"/>
    <col min="12295" max="12295" width="16" customWidth="1"/>
    <col min="12299" max="12299" width="10.7109375" bestFit="1" customWidth="1"/>
    <col min="12551" max="12551" width="16" customWidth="1"/>
    <col min="12555" max="12555" width="10.7109375" bestFit="1" customWidth="1"/>
    <col min="12807" max="12807" width="16" customWidth="1"/>
    <col min="12811" max="12811" width="10.7109375" bestFit="1" customWidth="1"/>
    <col min="13063" max="13063" width="16" customWidth="1"/>
    <col min="13067" max="13067" width="10.7109375" bestFit="1" customWidth="1"/>
    <col min="13319" max="13319" width="16" customWidth="1"/>
    <col min="13323" max="13323" width="10.7109375" bestFit="1" customWidth="1"/>
    <col min="13575" max="13575" width="16" customWidth="1"/>
    <col min="13579" max="13579" width="10.7109375" bestFit="1" customWidth="1"/>
    <col min="13831" max="13831" width="16" customWidth="1"/>
    <col min="13835" max="13835" width="10.7109375" bestFit="1" customWidth="1"/>
    <col min="14087" max="14087" width="16" customWidth="1"/>
    <col min="14091" max="14091" width="10.7109375" bestFit="1" customWidth="1"/>
    <col min="14343" max="14343" width="16" customWidth="1"/>
    <col min="14347" max="14347" width="10.7109375" bestFit="1" customWidth="1"/>
    <col min="14599" max="14599" width="16" customWidth="1"/>
    <col min="14603" max="14603" width="10.7109375" bestFit="1" customWidth="1"/>
    <col min="14855" max="14855" width="16" customWidth="1"/>
    <col min="14859" max="14859" width="10.7109375" bestFit="1" customWidth="1"/>
    <col min="15111" max="15111" width="16" customWidth="1"/>
    <col min="15115" max="15115" width="10.7109375" bestFit="1" customWidth="1"/>
    <col min="15367" max="15367" width="16" customWidth="1"/>
    <col min="15371" max="15371" width="10.7109375" bestFit="1" customWidth="1"/>
    <col min="15623" max="15623" width="16" customWidth="1"/>
    <col min="15627" max="15627" width="10.7109375" bestFit="1" customWidth="1"/>
    <col min="15879" max="15879" width="16" customWidth="1"/>
    <col min="15883" max="15883" width="10.7109375" bestFit="1" customWidth="1"/>
    <col min="16135" max="16135" width="16" customWidth="1"/>
    <col min="16139" max="16139" width="10.7109375" bestFit="1" customWidth="1"/>
  </cols>
  <sheetData>
    <row r="1" spans="1:15" ht="15.75" thickBot="1">
      <c r="A1" s="260" t="s">
        <v>0</v>
      </c>
      <c r="B1" s="261"/>
      <c r="C1" s="261"/>
      <c r="D1" s="261"/>
      <c r="E1" s="261"/>
      <c r="F1" s="261"/>
      <c r="G1" s="262"/>
    </row>
    <row r="2" spans="1:15" ht="15.75" thickBot="1">
      <c r="A2" s="263" t="s">
        <v>222</v>
      </c>
      <c r="B2" s="264"/>
      <c r="C2" s="264"/>
      <c r="D2" s="264"/>
      <c r="E2" s="264"/>
      <c r="F2" s="264"/>
      <c r="G2" s="265"/>
    </row>
    <row r="3" spans="1:15" ht="15.75" customHeight="1" thickBot="1">
      <c r="A3" s="263" t="s">
        <v>1</v>
      </c>
      <c r="B3" s="264"/>
      <c r="C3" s="264"/>
      <c r="D3" s="265"/>
      <c r="E3" s="266" t="s">
        <v>2</v>
      </c>
      <c r="F3" s="267"/>
      <c r="G3" s="268"/>
    </row>
    <row r="4" spans="1:15" ht="15.75" thickBot="1">
      <c r="A4" s="1" t="s">
        <v>3</v>
      </c>
      <c r="B4" s="269" t="s">
        <v>4</v>
      </c>
      <c r="C4" s="270"/>
      <c r="D4" s="271"/>
      <c r="E4" s="272">
        <v>1919.01</v>
      </c>
      <c r="F4" s="273"/>
      <c r="G4" s="274"/>
    </row>
    <row r="5" spans="1:15" ht="15.75" thickBot="1">
      <c r="A5" s="1" t="s">
        <v>5</v>
      </c>
      <c r="B5" s="269" t="s">
        <v>126</v>
      </c>
      <c r="C5" s="270"/>
      <c r="D5" s="271"/>
      <c r="E5" s="278">
        <f>E4*0.3</f>
        <v>575.70299999999997</v>
      </c>
      <c r="F5" s="279"/>
      <c r="G5" s="280"/>
    </row>
    <row r="6" spans="1:15" ht="15.75" thickBot="1">
      <c r="A6" s="281" t="s">
        <v>12</v>
      </c>
      <c r="B6" s="282"/>
      <c r="C6" s="282"/>
      <c r="D6" s="283"/>
      <c r="E6" s="284">
        <f>SUM(E4:E5)</f>
        <v>2494.7129999999997</v>
      </c>
      <c r="F6" s="285"/>
      <c r="G6" s="286"/>
    </row>
    <row r="7" spans="1:15" ht="15.75" thickBot="1">
      <c r="A7" s="260" t="s">
        <v>13</v>
      </c>
      <c r="B7" s="261"/>
      <c r="C7" s="261"/>
      <c r="D7" s="261"/>
      <c r="E7" s="261"/>
      <c r="F7" s="261"/>
      <c r="G7" s="262"/>
    </row>
    <row r="8" spans="1:15" ht="15.75" thickBot="1">
      <c r="A8" s="287" t="s">
        <v>14</v>
      </c>
      <c r="B8" s="288"/>
      <c r="C8" s="288"/>
      <c r="D8" s="288"/>
      <c r="E8" s="288"/>
      <c r="F8" s="289"/>
      <c r="G8" s="2" t="s">
        <v>15</v>
      </c>
    </row>
    <row r="9" spans="1:15" ht="15.75" thickBot="1">
      <c r="A9" s="3" t="s">
        <v>3</v>
      </c>
      <c r="B9" s="275" t="s">
        <v>16</v>
      </c>
      <c r="C9" s="276"/>
      <c r="D9" s="276"/>
      <c r="E9" s="276"/>
      <c r="F9" s="277"/>
      <c r="G9" s="4">
        <f>(4.7*2*15)-0.06*E4</f>
        <v>25.859400000000008</v>
      </c>
    </row>
    <row r="10" spans="1:15" ht="15.75" thickBot="1">
      <c r="A10" s="3" t="s">
        <v>5</v>
      </c>
      <c r="B10" s="275" t="s">
        <v>17</v>
      </c>
      <c r="C10" s="276"/>
      <c r="D10" s="276"/>
      <c r="E10" s="276"/>
      <c r="F10" s="277"/>
      <c r="G10" s="4">
        <f>'Memoria de calculo'!F34</f>
        <v>454.2</v>
      </c>
    </row>
    <row r="11" spans="1:15" ht="15.75" customHeight="1" thickBot="1">
      <c r="A11" s="3" t="s">
        <v>6</v>
      </c>
      <c r="B11" s="275" t="s">
        <v>156</v>
      </c>
      <c r="C11" s="276"/>
      <c r="D11" s="276"/>
      <c r="E11" s="276"/>
      <c r="F11" s="277"/>
      <c r="G11" s="4">
        <v>31.14</v>
      </c>
    </row>
    <row r="12" spans="1:15" ht="15.75" customHeight="1" thickBot="1">
      <c r="A12" s="3" t="s">
        <v>7</v>
      </c>
      <c r="B12" s="275" t="s">
        <v>217</v>
      </c>
      <c r="C12" s="276"/>
      <c r="D12" s="276"/>
      <c r="E12" s="276"/>
      <c r="F12" s="277"/>
      <c r="G12" s="4">
        <v>14.023999999999999</v>
      </c>
    </row>
    <row r="13" spans="1:15" ht="15.75" customHeight="1">
      <c r="A13" s="153" t="s">
        <v>8</v>
      </c>
      <c r="B13" s="290" t="s">
        <v>157</v>
      </c>
      <c r="C13" s="291"/>
      <c r="D13" s="291"/>
      <c r="E13" s="291"/>
      <c r="F13" s="292"/>
      <c r="G13" s="154">
        <v>2.35</v>
      </c>
      <c r="O13" s="32"/>
    </row>
    <row r="14" spans="1:15" ht="15.75" customHeight="1">
      <c r="A14" s="155" t="s">
        <v>9</v>
      </c>
      <c r="B14" s="296" t="s">
        <v>218</v>
      </c>
      <c r="C14" s="296"/>
      <c r="D14" s="296"/>
      <c r="E14" s="296"/>
      <c r="F14" s="296"/>
      <c r="G14" s="156">
        <f>'Memoria de calculo'!E41</f>
        <v>22.36</v>
      </c>
      <c r="O14" s="32"/>
    </row>
    <row r="15" spans="1:15" ht="15.75" thickBot="1">
      <c r="A15" s="293" t="s">
        <v>18</v>
      </c>
      <c r="B15" s="294"/>
      <c r="C15" s="294"/>
      <c r="D15" s="294"/>
      <c r="E15" s="294"/>
      <c r="F15" s="295"/>
      <c r="G15" s="5">
        <f>SUM(G9:G14)</f>
        <v>549.93340000000001</v>
      </c>
    </row>
    <row r="16" spans="1:15" ht="15.75" thickBot="1">
      <c r="A16" s="260" t="s">
        <v>19</v>
      </c>
      <c r="B16" s="261"/>
      <c r="C16" s="261"/>
      <c r="D16" s="261"/>
      <c r="E16" s="261"/>
      <c r="F16" s="261"/>
      <c r="G16" s="262"/>
    </row>
    <row r="17" spans="1:13" ht="15.75" thickBot="1">
      <c r="A17" s="287" t="s">
        <v>20</v>
      </c>
      <c r="B17" s="288"/>
      <c r="C17" s="288"/>
      <c r="D17" s="288"/>
      <c r="E17" s="288"/>
      <c r="F17" s="289"/>
      <c r="G17" s="6" t="s">
        <v>15</v>
      </c>
      <c r="L17" s="32"/>
    </row>
    <row r="18" spans="1:13" ht="15.75" thickBot="1">
      <c r="A18" s="3" t="s">
        <v>3</v>
      </c>
      <c r="B18" s="275" t="s">
        <v>21</v>
      </c>
      <c r="C18" s="276"/>
      <c r="D18" s="276"/>
      <c r="E18" s="276"/>
      <c r="F18" s="277"/>
      <c r="G18" s="4">
        <f>Uniforme!Z21</f>
        <v>182.2558333333333</v>
      </c>
    </row>
    <row r="19" spans="1:13" ht="15.75" thickBot="1">
      <c r="A19" s="3" t="s">
        <v>5</v>
      </c>
      <c r="B19" s="275" t="s">
        <v>219</v>
      </c>
      <c r="C19" s="276"/>
      <c r="D19" s="276"/>
      <c r="E19" s="276"/>
      <c r="F19" s="277"/>
      <c r="G19" s="4">
        <f>Equipamentos!K18</f>
        <v>21.030917317708333</v>
      </c>
    </row>
    <row r="20" spans="1:13" ht="15.75" thickBot="1">
      <c r="A20" s="3" t="s">
        <v>6</v>
      </c>
      <c r="B20" s="275" t="s">
        <v>11</v>
      </c>
      <c r="C20" s="276"/>
      <c r="D20" s="276"/>
      <c r="E20" s="276"/>
      <c r="F20" s="277"/>
      <c r="G20" s="4">
        <v>0</v>
      </c>
    </row>
    <row r="21" spans="1:13" ht="15.75" thickBot="1">
      <c r="A21" s="281" t="s">
        <v>23</v>
      </c>
      <c r="B21" s="282"/>
      <c r="C21" s="282"/>
      <c r="D21" s="282"/>
      <c r="E21" s="282"/>
      <c r="F21" s="283"/>
      <c r="G21" s="5">
        <f>SUM(G18:G20)</f>
        <v>203.28675065104164</v>
      </c>
    </row>
    <row r="22" spans="1:13" ht="15.75" thickBot="1">
      <c r="A22" s="260" t="s">
        <v>24</v>
      </c>
      <c r="B22" s="261"/>
      <c r="C22" s="261"/>
      <c r="D22" s="261"/>
      <c r="E22" s="261"/>
      <c r="F22" s="261"/>
      <c r="G22" s="262"/>
    </row>
    <row r="23" spans="1:13" ht="15.75" thickBot="1">
      <c r="A23" s="297" t="s">
        <v>25</v>
      </c>
      <c r="B23" s="298"/>
      <c r="C23" s="298"/>
      <c r="D23" s="298"/>
      <c r="E23" s="299"/>
      <c r="F23" s="7" t="s">
        <v>26</v>
      </c>
      <c r="G23" s="2" t="s">
        <v>15</v>
      </c>
    </row>
    <row r="24" spans="1:13" ht="15.75" thickBot="1">
      <c r="A24" s="8" t="s">
        <v>3</v>
      </c>
      <c r="B24" s="275" t="s">
        <v>27</v>
      </c>
      <c r="C24" s="276"/>
      <c r="D24" s="276"/>
      <c r="E24" s="277"/>
      <c r="F24" s="118">
        <v>0.2</v>
      </c>
      <c r="G24" s="10">
        <f>PRODUCT(E6,F24)</f>
        <v>498.94259999999997</v>
      </c>
    </row>
    <row r="25" spans="1:13" ht="15.75" customHeight="1" thickBot="1">
      <c r="A25" s="8" t="s">
        <v>5</v>
      </c>
      <c r="B25" s="275" t="s">
        <v>28</v>
      </c>
      <c r="C25" s="276"/>
      <c r="D25" s="276"/>
      <c r="E25" s="277"/>
      <c r="F25" s="118">
        <v>1.4999999999999999E-2</v>
      </c>
      <c r="G25" s="10">
        <f>PRODUCT(E6,F25)</f>
        <v>37.420694999999995</v>
      </c>
    </row>
    <row r="26" spans="1:13" ht="15.75" customHeight="1" thickBot="1">
      <c r="A26" s="8" t="s">
        <v>6</v>
      </c>
      <c r="B26" s="275" t="s">
        <v>29</v>
      </c>
      <c r="C26" s="276"/>
      <c r="D26" s="276"/>
      <c r="E26" s="277"/>
      <c r="F26" s="118">
        <v>0.01</v>
      </c>
      <c r="G26" s="10">
        <f>PRODUCT(E6,F26)</f>
        <v>24.947129999999998</v>
      </c>
    </row>
    <row r="27" spans="1:13" ht="15.75" thickBot="1">
      <c r="A27" s="8" t="s">
        <v>7</v>
      </c>
      <c r="B27" s="275" t="s">
        <v>30</v>
      </c>
      <c r="C27" s="276"/>
      <c r="D27" s="276"/>
      <c r="E27" s="277"/>
      <c r="F27" s="118">
        <v>2E-3</v>
      </c>
      <c r="G27" s="10">
        <f>PRODUCT(E6,F27)</f>
        <v>4.9894259999999999</v>
      </c>
    </row>
    <row r="28" spans="1:13" ht="15.75" customHeight="1" thickBot="1">
      <c r="A28" s="8" t="s">
        <v>8</v>
      </c>
      <c r="B28" s="275" t="s">
        <v>31</v>
      </c>
      <c r="C28" s="276"/>
      <c r="D28" s="276"/>
      <c r="E28" s="277"/>
      <c r="F28" s="118">
        <v>2.5000000000000001E-2</v>
      </c>
      <c r="G28" s="10">
        <f>PRODUCT(E6,F28)</f>
        <v>62.367824999999996</v>
      </c>
    </row>
    <row r="29" spans="1:13" ht="15.75" thickBot="1">
      <c r="A29" s="8" t="s">
        <v>9</v>
      </c>
      <c r="B29" s="275" t="s">
        <v>32</v>
      </c>
      <c r="C29" s="276"/>
      <c r="D29" s="276"/>
      <c r="E29" s="277"/>
      <c r="F29" s="118">
        <v>0.08</v>
      </c>
      <c r="G29" s="10">
        <f>PRODUCT(E6,F29)</f>
        <v>199.57703999999998</v>
      </c>
      <c r="M29" s="11"/>
    </row>
    <row r="30" spans="1:13" ht="15.75" customHeight="1" thickBot="1">
      <c r="A30" s="8" t="s">
        <v>10</v>
      </c>
      <c r="B30" s="275" t="s">
        <v>33</v>
      </c>
      <c r="C30" s="276"/>
      <c r="D30" s="276"/>
      <c r="E30" s="277"/>
      <c r="F30" s="118">
        <v>0.03</v>
      </c>
      <c r="G30" s="10">
        <f>PRODUCT(E6,F30)</f>
        <v>74.84138999999999</v>
      </c>
    </row>
    <row r="31" spans="1:13" ht="15.75" thickBot="1">
      <c r="A31" s="8" t="s">
        <v>34</v>
      </c>
      <c r="B31" s="275" t="s">
        <v>35</v>
      </c>
      <c r="C31" s="276"/>
      <c r="D31" s="276"/>
      <c r="E31" s="277"/>
      <c r="F31" s="118">
        <v>6.0000000000000001E-3</v>
      </c>
      <c r="G31" s="10">
        <f>PRODUCT(E6,F31)</f>
        <v>14.968277999999998</v>
      </c>
    </row>
    <row r="32" spans="1:13" ht="15.75" thickBot="1">
      <c r="A32" s="300" t="s">
        <v>36</v>
      </c>
      <c r="B32" s="301"/>
      <c r="C32" s="301"/>
      <c r="D32" s="301"/>
      <c r="E32" s="302"/>
      <c r="F32" s="12">
        <f>SUM(F24:F31)</f>
        <v>0.3680000000000001</v>
      </c>
      <c r="G32" s="5">
        <f>IF(SUM(G24:G31)=E6*F32,SUM(G24:G31),"ERRO")</f>
        <v>918.05438400000003</v>
      </c>
    </row>
    <row r="33" spans="1:7" ht="15.75" thickBot="1">
      <c r="A33" s="297" t="s">
        <v>37</v>
      </c>
      <c r="B33" s="298"/>
      <c r="C33" s="298"/>
      <c r="D33" s="298"/>
      <c r="E33" s="299"/>
      <c r="F33" s="13" t="s">
        <v>26</v>
      </c>
      <c r="G33" s="2" t="s">
        <v>15</v>
      </c>
    </row>
    <row r="34" spans="1:7" ht="15.75" thickBot="1">
      <c r="A34" s="8" t="s">
        <v>3</v>
      </c>
      <c r="B34" s="290" t="s">
        <v>38</v>
      </c>
      <c r="C34" s="291"/>
      <c r="D34" s="291"/>
      <c r="E34" s="292"/>
      <c r="F34" s="14">
        <v>9.0899999999999995E-2</v>
      </c>
      <c r="G34" s="15">
        <f>PRODUCT(E6,F34)</f>
        <v>226.76941169999995</v>
      </c>
    </row>
    <row r="35" spans="1:7" ht="15.75" thickBot="1">
      <c r="A35" s="16" t="s">
        <v>5</v>
      </c>
      <c r="B35" s="303" t="s">
        <v>39</v>
      </c>
      <c r="C35" s="304"/>
      <c r="D35" s="304"/>
      <c r="E35" s="305"/>
      <c r="F35" s="14">
        <v>3.0300000000000001E-2</v>
      </c>
      <c r="G35" s="15">
        <f>PRODUCT(E6,F35)</f>
        <v>75.589803899999993</v>
      </c>
    </row>
    <row r="36" spans="1:7" ht="15.75" thickBot="1">
      <c r="A36" s="306" t="s">
        <v>40</v>
      </c>
      <c r="B36" s="307"/>
      <c r="C36" s="307"/>
      <c r="D36" s="307"/>
      <c r="E36" s="308"/>
      <c r="F36" s="9">
        <f>SUM(F34:F35)</f>
        <v>0.1212</v>
      </c>
      <c r="G36" s="10">
        <f>SUM(G34:G35)</f>
        <v>302.35921559999997</v>
      </c>
    </row>
    <row r="37" spans="1:7" ht="15.75" thickBot="1">
      <c r="A37" s="8" t="s">
        <v>6</v>
      </c>
      <c r="B37" s="275" t="s">
        <v>41</v>
      </c>
      <c r="C37" s="276"/>
      <c r="D37" s="276"/>
      <c r="E37" s="277"/>
      <c r="F37" s="17">
        <f>F32*F36</f>
        <v>4.4601600000000012E-2</v>
      </c>
      <c r="G37" s="15">
        <f>F37*E6</f>
        <v>111.26819134080002</v>
      </c>
    </row>
    <row r="38" spans="1:7" ht="15.75" thickBot="1">
      <c r="A38" s="300" t="s">
        <v>36</v>
      </c>
      <c r="B38" s="301"/>
      <c r="C38" s="301"/>
      <c r="D38" s="301"/>
      <c r="E38" s="302"/>
      <c r="F38" s="18">
        <f>SUM(F36:F37)</f>
        <v>0.16580160000000002</v>
      </c>
      <c r="G38" s="19">
        <f>SUM(G36:G37)</f>
        <v>413.62740694079997</v>
      </c>
    </row>
    <row r="39" spans="1:7" ht="15.75" thickBot="1">
      <c r="A39" s="297" t="s">
        <v>42</v>
      </c>
      <c r="B39" s="298"/>
      <c r="C39" s="298"/>
      <c r="D39" s="298"/>
      <c r="E39" s="299"/>
      <c r="F39" s="13" t="s">
        <v>26</v>
      </c>
      <c r="G39" s="2" t="s">
        <v>15</v>
      </c>
    </row>
    <row r="40" spans="1:7" ht="15.75" customHeight="1" thickBot="1">
      <c r="A40" s="8" t="s">
        <v>3</v>
      </c>
      <c r="B40" s="275" t="s">
        <v>43</v>
      </c>
      <c r="C40" s="276"/>
      <c r="D40" s="276"/>
      <c r="E40" s="277"/>
      <c r="F40" s="14">
        <v>2.9999999999999997E-4</v>
      </c>
      <c r="G40" s="15">
        <f>PRODUCT(E6,F40)</f>
        <v>0.74841389999999985</v>
      </c>
    </row>
    <row r="41" spans="1:7" ht="15.75" thickBot="1">
      <c r="A41" s="8" t="s">
        <v>5</v>
      </c>
      <c r="B41" s="275" t="s">
        <v>44</v>
      </c>
      <c r="C41" s="276"/>
      <c r="D41" s="276"/>
      <c r="E41" s="277"/>
      <c r="F41" s="20">
        <f>F32*F40</f>
        <v>1.1040000000000003E-4</v>
      </c>
      <c r="G41" s="15">
        <f>F41*E6</f>
        <v>0.27541631520000004</v>
      </c>
    </row>
    <row r="42" spans="1:7" ht="15.75" thickBot="1">
      <c r="A42" s="300" t="s">
        <v>36</v>
      </c>
      <c r="B42" s="301"/>
      <c r="C42" s="301"/>
      <c r="D42" s="301"/>
      <c r="E42" s="302"/>
      <c r="F42" s="21">
        <f>SUM(F40:F41)</f>
        <v>4.104E-4</v>
      </c>
      <c r="G42" s="19">
        <f>SUM(G40,G41)</f>
        <v>1.0238302151999998</v>
      </c>
    </row>
    <row r="43" spans="1:7" ht="15.75" customHeight="1" thickBot="1">
      <c r="A43" s="309" t="s">
        <v>45</v>
      </c>
      <c r="B43" s="310"/>
      <c r="C43" s="310"/>
      <c r="D43" s="310"/>
      <c r="E43" s="311"/>
      <c r="F43" s="13" t="s">
        <v>26</v>
      </c>
      <c r="G43" s="2" t="s">
        <v>15</v>
      </c>
    </row>
    <row r="44" spans="1:7" ht="15.75" customHeight="1" thickBot="1">
      <c r="A44" s="8" t="s">
        <v>3</v>
      </c>
      <c r="B44" s="275" t="s">
        <v>46</v>
      </c>
      <c r="C44" s="276"/>
      <c r="D44" s="276"/>
      <c r="E44" s="277"/>
      <c r="F44" s="9">
        <v>4.1700000000000001E-3</v>
      </c>
      <c r="G44" s="10">
        <f>PRODUCT(E6,F44)</f>
        <v>10.40295321</v>
      </c>
    </row>
    <row r="45" spans="1:7" ht="15.75" thickBot="1">
      <c r="A45" s="8" t="s">
        <v>5</v>
      </c>
      <c r="B45" s="275" t="s">
        <v>47</v>
      </c>
      <c r="C45" s="276"/>
      <c r="D45" s="276"/>
      <c r="E45" s="277"/>
      <c r="F45" s="9">
        <f>8%*F44</f>
        <v>3.3360000000000003E-4</v>
      </c>
      <c r="G45" s="10">
        <f>F45*E6</f>
        <v>0.83223625680000002</v>
      </c>
    </row>
    <row r="46" spans="1:7" ht="15.75" customHeight="1" thickBot="1">
      <c r="A46" s="8" t="s">
        <v>6</v>
      </c>
      <c r="B46" s="275" t="s">
        <v>48</v>
      </c>
      <c r="C46" s="276"/>
      <c r="D46" s="276"/>
      <c r="E46" s="277"/>
      <c r="F46" s="22">
        <v>1.4999999999999999E-4</v>
      </c>
      <c r="G46" s="10">
        <f>F46*E6</f>
        <v>0.37420694999999993</v>
      </c>
    </row>
    <row r="47" spans="1:7" ht="15.75" customHeight="1" thickBot="1">
      <c r="A47" s="8" t="s">
        <v>7</v>
      </c>
      <c r="B47" s="275" t="s">
        <v>49</v>
      </c>
      <c r="C47" s="276"/>
      <c r="D47" s="276"/>
      <c r="E47" s="277"/>
      <c r="F47" s="9">
        <v>1.9439999999999999E-2</v>
      </c>
      <c r="G47" s="10">
        <f>PRODUCT(E6,F47)</f>
        <v>48.497220719999994</v>
      </c>
    </row>
    <row r="48" spans="1:7" ht="15.75" thickBot="1">
      <c r="A48" s="8" t="s">
        <v>8</v>
      </c>
      <c r="B48" s="275" t="s">
        <v>50</v>
      </c>
      <c r="C48" s="276"/>
      <c r="D48" s="276"/>
      <c r="E48" s="277"/>
      <c r="F48" s="23">
        <f>F32*F47</f>
        <v>7.153920000000002E-3</v>
      </c>
      <c r="G48" s="10">
        <f>F48*E6</f>
        <v>17.846977224960003</v>
      </c>
    </row>
    <row r="49" spans="1:7" ht="15.75" thickBot="1">
      <c r="A49" s="8" t="s">
        <v>9</v>
      </c>
      <c r="B49" s="275" t="s">
        <v>51</v>
      </c>
      <c r="C49" s="276"/>
      <c r="D49" s="276"/>
      <c r="E49" s="277"/>
      <c r="F49" s="24">
        <v>1E-4</v>
      </c>
      <c r="G49" s="10">
        <f>E6*F49</f>
        <v>0.24947129999999998</v>
      </c>
    </row>
    <row r="50" spans="1:7" ht="15.75" customHeight="1" thickBot="1">
      <c r="A50" s="8" t="s">
        <v>10</v>
      </c>
      <c r="B50" s="275" t="s">
        <v>52</v>
      </c>
      <c r="C50" s="276"/>
      <c r="D50" s="276"/>
      <c r="E50" s="277"/>
      <c r="F50" s="9">
        <v>4.3636000000000001E-2</v>
      </c>
      <c r="G50" s="10">
        <f>PRODUCT(E6,F50)</f>
        <v>108.859296468</v>
      </c>
    </row>
    <row r="51" spans="1:7" ht="15.75" thickBot="1">
      <c r="A51" s="300" t="s">
        <v>36</v>
      </c>
      <c r="B51" s="301"/>
      <c r="C51" s="301"/>
      <c r="D51" s="301"/>
      <c r="E51" s="302"/>
      <c r="F51" s="25">
        <f>SUM(F44:F50)</f>
        <v>7.4983519999999998E-2</v>
      </c>
      <c r="G51" s="26">
        <f>SUM(G44:G50)</f>
        <v>187.06236212976</v>
      </c>
    </row>
    <row r="52" spans="1:7" ht="15.75" thickBot="1">
      <c r="A52" s="312" t="s">
        <v>53</v>
      </c>
      <c r="B52" s="313"/>
      <c r="C52" s="313"/>
      <c r="D52" s="313"/>
      <c r="E52" s="314"/>
      <c r="F52" s="7" t="s">
        <v>26</v>
      </c>
      <c r="G52" s="2" t="s">
        <v>15</v>
      </c>
    </row>
    <row r="53" spans="1:7" ht="15.75" customHeight="1" thickBot="1">
      <c r="A53" s="8" t="s">
        <v>3</v>
      </c>
      <c r="B53" s="275" t="s">
        <v>54</v>
      </c>
      <c r="C53" s="276"/>
      <c r="D53" s="276"/>
      <c r="E53" s="277"/>
      <c r="F53" s="9">
        <v>9.0899999999999995E-2</v>
      </c>
      <c r="G53" s="10">
        <f>PRODUCT(E6,F53)</f>
        <v>226.76941169999995</v>
      </c>
    </row>
    <row r="54" spans="1:7" ht="15.75" customHeight="1" thickBot="1">
      <c r="A54" s="8" t="s">
        <v>5</v>
      </c>
      <c r="B54" s="275" t="s">
        <v>55</v>
      </c>
      <c r="C54" s="276"/>
      <c r="D54" s="276"/>
      <c r="E54" s="277"/>
      <c r="F54" s="9">
        <v>1.66E-2</v>
      </c>
      <c r="G54" s="10">
        <f>PRODUCT(E6,F54)</f>
        <v>41.412235799999998</v>
      </c>
    </row>
    <row r="55" spans="1:7" ht="15.75" customHeight="1" thickBot="1">
      <c r="A55" s="8" t="s">
        <v>6</v>
      </c>
      <c r="B55" s="275" t="s">
        <v>56</v>
      </c>
      <c r="C55" s="276"/>
      <c r="D55" s="276"/>
      <c r="E55" s="277"/>
      <c r="F55" s="9">
        <v>2.0000000000000001E-4</v>
      </c>
      <c r="G55" s="10">
        <f>PRODUCT(E6,F55)</f>
        <v>0.49894259999999996</v>
      </c>
    </row>
    <row r="56" spans="1:7" ht="15.75" customHeight="1" thickBot="1">
      <c r="A56" s="8" t="s">
        <v>7</v>
      </c>
      <c r="B56" s="275" t="s">
        <v>57</v>
      </c>
      <c r="C56" s="276"/>
      <c r="D56" s="276"/>
      <c r="E56" s="277"/>
      <c r="F56" s="9">
        <v>8.2000000000000007E-3</v>
      </c>
      <c r="G56" s="10">
        <f>PRODUCT(E6,F56)</f>
        <v>20.456646599999999</v>
      </c>
    </row>
    <row r="57" spans="1:7" ht="15.75" customHeight="1" thickBot="1">
      <c r="A57" s="8" t="s">
        <v>8</v>
      </c>
      <c r="B57" s="275" t="s">
        <v>58</v>
      </c>
      <c r="C57" s="276"/>
      <c r="D57" s="276"/>
      <c r="E57" s="277"/>
      <c r="F57" s="9">
        <v>2.9999999999999997E-4</v>
      </c>
      <c r="G57" s="10">
        <f>PRODUCT(E6,F57)</f>
        <v>0.74841389999999985</v>
      </c>
    </row>
    <row r="58" spans="1:7" ht="15.75" customHeight="1" thickBot="1">
      <c r="A58" s="8" t="s">
        <v>9</v>
      </c>
      <c r="B58" s="275" t="s">
        <v>59</v>
      </c>
      <c r="C58" s="276"/>
      <c r="D58" s="276"/>
      <c r="E58" s="277"/>
      <c r="F58" s="9">
        <v>0</v>
      </c>
      <c r="G58" s="10">
        <v>0</v>
      </c>
    </row>
    <row r="59" spans="1:7" ht="15.75" thickBot="1">
      <c r="A59" s="306" t="s">
        <v>40</v>
      </c>
      <c r="B59" s="315"/>
      <c r="C59" s="315"/>
      <c r="D59" s="315"/>
      <c r="E59" s="316"/>
      <c r="F59" s="9">
        <f>SUM(F53:F58)</f>
        <v>0.1162</v>
      </c>
      <c r="G59" s="10">
        <f>SUM(G53:G58)</f>
        <v>289.88565059999996</v>
      </c>
    </row>
    <row r="60" spans="1:7" ht="15.75" thickBot="1">
      <c r="A60" s="27" t="s">
        <v>10</v>
      </c>
      <c r="B60" s="275" t="s">
        <v>60</v>
      </c>
      <c r="C60" s="276"/>
      <c r="D60" s="276"/>
      <c r="E60" s="277"/>
      <c r="F60" s="23">
        <f>F59*F32</f>
        <v>4.2761600000000011E-2</v>
      </c>
      <c r="G60" s="10">
        <f>F60*E6</f>
        <v>106.67791942080001</v>
      </c>
    </row>
    <row r="61" spans="1:7" ht="15.75" thickBot="1">
      <c r="A61" s="300" t="s">
        <v>36</v>
      </c>
      <c r="B61" s="301"/>
      <c r="C61" s="301"/>
      <c r="D61" s="301"/>
      <c r="E61" s="302"/>
      <c r="F61" s="18">
        <f>SUM(F59:F60)</f>
        <v>0.15896160000000001</v>
      </c>
      <c r="G61" s="19">
        <f>SUM(G59,G60)</f>
        <v>396.56357002079994</v>
      </c>
    </row>
    <row r="62" spans="1:7" ht="15.75" thickBot="1">
      <c r="A62" s="260" t="s">
        <v>61</v>
      </c>
      <c r="B62" s="261"/>
      <c r="C62" s="261"/>
      <c r="D62" s="261"/>
      <c r="E62" s="261"/>
      <c r="F62" s="261"/>
      <c r="G62" s="262"/>
    </row>
    <row r="63" spans="1:7" ht="15.75" customHeight="1" thickBot="1">
      <c r="A63" s="317" t="s">
        <v>62</v>
      </c>
      <c r="B63" s="318"/>
      <c r="C63" s="318"/>
      <c r="D63" s="318"/>
      <c r="E63" s="319"/>
      <c r="F63" s="8" t="s">
        <v>26</v>
      </c>
      <c r="G63" s="2" t="s">
        <v>15</v>
      </c>
    </row>
    <row r="64" spans="1:7" ht="15.75" customHeight="1" thickBot="1">
      <c r="A64" s="3" t="s">
        <v>63</v>
      </c>
      <c r="B64" s="275" t="s">
        <v>64</v>
      </c>
      <c r="C64" s="276"/>
      <c r="D64" s="276"/>
      <c r="E64" s="277"/>
      <c r="F64" s="28">
        <f>F32</f>
        <v>0.3680000000000001</v>
      </c>
      <c r="G64" s="10">
        <f>G32</f>
        <v>918.05438400000003</v>
      </c>
    </row>
    <row r="65" spans="1:11" ht="15.75" customHeight="1" thickBot="1">
      <c r="A65" s="3" t="s">
        <v>65</v>
      </c>
      <c r="B65" s="275" t="s">
        <v>66</v>
      </c>
      <c r="C65" s="276"/>
      <c r="D65" s="276"/>
      <c r="E65" s="277"/>
      <c r="F65" s="28">
        <f>F38</f>
        <v>0.16580160000000002</v>
      </c>
      <c r="G65" s="10">
        <f>G38</f>
        <v>413.62740694079997</v>
      </c>
    </row>
    <row r="66" spans="1:11" ht="15.75" customHeight="1" thickBot="1">
      <c r="A66" s="3" t="s">
        <v>67</v>
      </c>
      <c r="B66" s="275" t="s">
        <v>43</v>
      </c>
      <c r="C66" s="276"/>
      <c r="D66" s="276"/>
      <c r="E66" s="277"/>
      <c r="F66" s="28">
        <f>F42</f>
        <v>4.104E-4</v>
      </c>
      <c r="G66" s="10">
        <f>G42</f>
        <v>1.0238302151999998</v>
      </c>
    </row>
    <row r="67" spans="1:11" ht="15.75" customHeight="1" thickBot="1">
      <c r="A67" s="3" t="s">
        <v>68</v>
      </c>
      <c r="B67" s="275" t="s">
        <v>69</v>
      </c>
      <c r="C67" s="276"/>
      <c r="D67" s="276"/>
      <c r="E67" s="277"/>
      <c r="F67" s="28">
        <f>F51</f>
        <v>7.4983519999999998E-2</v>
      </c>
      <c r="G67" s="10">
        <f>(G51)</f>
        <v>187.06236212976</v>
      </c>
    </row>
    <row r="68" spans="1:11" ht="15.75" customHeight="1" thickBot="1">
      <c r="A68" s="3" t="s">
        <v>70</v>
      </c>
      <c r="B68" s="275" t="s">
        <v>71</v>
      </c>
      <c r="C68" s="276"/>
      <c r="D68" s="276"/>
      <c r="E68" s="277"/>
      <c r="F68" s="28">
        <f>F61</f>
        <v>0.15896160000000001</v>
      </c>
      <c r="G68" s="10">
        <f>G61</f>
        <v>396.56357002079994</v>
      </c>
    </row>
    <row r="69" spans="1:11" ht="15.75" customHeight="1" thickBot="1">
      <c r="A69" s="3" t="s">
        <v>72</v>
      </c>
      <c r="B69" s="275" t="s">
        <v>73</v>
      </c>
      <c r="C69" s="276"/>
      <c r="D69" s="276"/>
      <c r="E69" s="277"/>
      <c r="F69" s="28">
        <v>0</v>
      </c>
      <c r="G69" s="10">
        <v>0</v>
      </c>
    </row>
    <row r="70" spans="1:11" ht="15.75" thickBot="1">
      <c r="A70" s="281" t="s">
        <v>74</v>
      </c>
      <c r="B70" s="282"/>
      <c r="C70" s="282"/>
      <c r="D70" s="282"/>
      <c r="E70" s="283"/>
      <c r="F70" s="29">
        <f>SUM(F64:F69)</f>
        <v>0.76815712000000014</v>
      </c>
      <c r="G70" s="5">
        <f>SUM(G64:G69)</f>
        <v>1916.33155330656</v>
      </c>
    </row>
    <row r="71" spans="1:11" ht="15.75" thickBot="1">
      <c r="A71" s="320" t="s">
        <v>75</v>
      </c>
      <c r="B71" s="321"/>
      <c r="C71" s="321"/>
      <c r="D71" s="321"/>
      <c r="E71" s="321"/>
      <c r="F71" s="322"/>
      <c r="G71" s="30">
        <f>SUM(E6,G15,G21,G70)</f>
        <v>5164.2647039576013</v>
      </c>
    </row>
    <row r="72" spans="1:11" ht="15.75" thickBot="1">
      <c r="A72" s="260" t="s">
        <v>76</v>
      </c>
      <c r="B72" s="261"/>
      <c r="C72" s="261"/>
      <c r="D72" s="261"/>
      <c r="E72" s="261"/>
      <c r="F72" s="261"/>
      <c r="G72" s="262"/>
    </row>
    <row r="73" spans="1:11" ht="15.75" customHeight="1" thickBot="1">
      <c r="A73" s="323" t="s">
        <v>77</v>
      </c>
      <c r="B73" s="324"/>
      <c r="C73" s="324"/>
      <c r="D73" s="324"/>
      <c r="E73" s="325"/>
      <c r="F73" s="31" t="s">
        <v>26</v>
      </c>
      <c r="G73" s="2" t="s">
        <v>15</v>
      </c>
      <c r="K73" s="32"/>
    </row>
    <row r="74" spans="1:11" ht="15.75" customHeight="1" thickBot="1">
      <c r="A74" s="8" t="s">
        <v>3</v>
      </c>
      <c r="B74" s="275" t="s">
        <v>78</v>
      </c>
      <c r="C74" s="276"/>
      <c r="D74" s="276"/>
      <c r="E74" s="277"/>
      <c r="F74" s="33">
        <v>0.05</v>
      </c>
      <c r="G74" s="10">
        <f>PRODUCT(G71,F74)</f>
        <v>258.21323519788007</v>
      </c>
    </row>
    <row r="75" spans="1:11" ht="15.75" thickBot="1">
      <c r="A75" s="8" t="s">
        <v>5</v>
      </c>
      <c r="B75" s="275" t="s">
        <v>79</v>
      </c>
      <c r="C75" s="276"/>
      <c r="D75" s="276"/>
      <c r="E75" s="277"/>
      <c r="F75" s="33">
        <v>6.7900000000000002E-2</v>
      </c>
      <c r="G75" s="10">
        <f>F75*(G71+G74)</f>
        <v>368.18625206865721</v>
      </c>
    </row>
    <row r="76" spans="1:11" ht="15.75" thickBot="1">
      <c r="A76" s="8" t="s">
        <v>6</v>
      </c>
      <c r="B76" s="275" t="s">
        <v>80</v>
      </c>
      <c r="C76" s="276"/>
      <c r="D76" s="276"/>
      <c r="E76" s="276"/>
      <c r="F76" s="277"/>
      <c r="G76" s="10">
        <f>SUM(G74,G75,G71)</f>
        <v>5790.6641912241384</v>
      </c>
    </row>
    <row r="77" spans="1:11" ht="15.75" customHeight="1" thickBot="1">
      <c r="A77" s="34" t="s">
        <v>7</v>
      </c>
      <c r="B77" s="275" t="s">
        <v>81</v>
      </c>
      <c r="C77" s="276"/>
      <c r="D77" s="276"/>
      <c r="E77" s="277"/>
      <c r="F77" s="35">
        <f>1-F82</f>
        <v>0.85749999999999993</v>
      </c>
      <c r="G77" s="33"/>
    </row>
    <row r="78" spans="1:11" ht="15.75" customHeight="1" thickBot="1">
      <c r="A78" s="34" t="s">
        <v>8</v>
      </c>
      <c r="B78" s="275" t="s">
        <v>82</v>
      </c>
      <c r="C78" s="276"/>
      <c r="D78" s="276"/>
      <c r="E78" s="276"/>
      <c r="F78" s="277"/>
      <c r="G78" s="36">
        <f>G76/F77</f>
        <v>6752.9611559465175</v>
      </c>
    </row>
    <row r="79" spans="1:11" ht="15.75" thickBot="1">
      <c r="A79" s="37"/>
      <c r="B79" s="290" t="s">
        <v>83</v>
      </c>
      <c r="C79" s="291"/>
      <c r="D79" s="291"/>
      <c r="E79" s="292"/>
      <c r="F79" s="38">
        <v>1.6500000000000001E-2</v>
      </c>
      <c r="G79" s="39">
        <f>G78*F79</f>
        <v>111.42385907311754</v>
      </c>
    </row>
    <row r="80" spans="1:11" ht="15.75" customHeight="1" thickBot="1">
      <c r="A80" s="40"/>
      <c r="B80" s="275" t="s">
        <v>84</v>
      </c>
      <c r="C80" s="276"/>
      <c r="D80" s="276"/>
      <c r="E80" s="277"/>
      <c r="F80" s="38">
        <v>7.5999999999999998E-2</v>
      </c>
      <c r="G80" s="41">
        <f>G78*F80</f>
        <v>513.2250478519353</v>
      </c>
    </row>
    <row r="81" spans="1:7" ht="15.75" thickBot="1">
      <c r="A81" s="42"/>
      <c r="B81" s="275" t="s">
        <v>85</v>
      </c>
      <c r="C81" s="276"/>
      <c r="D81" s="276"/>
      <c r="E81" s="277"/>
      <c r="F81" s="38">
        <v>0.05</v>
      </c>
      <c r="G81" s="41">
        <f>G78*F81</f>
        <v>337.64805779732592</v>
      </c>
    </row>
    <row r="82" spans="1:7" ht="15.75" thickBot="1">
      <c r="A82" s="281" t="s">
        <v>86</v>
      </c>
      <c r="B82" s="282"/>
      <c r="C82" s="282"/>
      <c r="D82" s="282"/>
      <c r="E82" s="283"/>
      <c r="F82" s="43">
        <f>SUM(F79:F81)</f>
        <v>0.14250000000000002</v>
      </c>
      <c r="G82" s="44">
        <f>G79+G80+G81</f>
        <v>962.29696472237879</v>
      </c>
    </row>
    <row r="83" spans="1:7" ht="15.75" thickBot="1">
      <c r="A83" s="281" t="s">
        <v>87</v>
      </c>
      <c r="B83" s="282"/>
      <c r="C83" s="282"/>
      <c r="D83" s="282"/>
      <c r="E83" s="282"/>
      <c r="F83" s="283"/>
      <c r="G83" s="19">
        <f>SUM(G74:G75,G82)</f>
        <v>1588.6964519889161</v>
      </c>
    </row>
    <row r="84" spans="1:7" ht="15.75" thickBot="1">
      <c r="A84" s="326" t="s">
        <v>223</v>
      </c>
      <c r="B84" s="327"/>
      <c r="C84" s="327"/>
      <c r="D84" s="327"/>
      <c r="E84" s="327"/>
      <c r="F84" s="327"/>
      <c r="G84" s="328"/>
    </row>
    <row r="85" spans="1:7" ht="15.75" thickBot="1">
      <c r="A85" s="329" t="s">
        <v>88</v>
      </c>
      <c r="B85" s="330"/>
      <c r="C85" s="330"/>
      <c r="D85" s="330"/>
      <c r="E85" s="330"/>
      <c r="F85" s="331"/>
      <c r="G85" s="45" t="s">
        <v>89</v>
      </c>
    </row>
    <row r="86" spans="1:7" ht="15.75" thickBot="1">
      <c r="A86" s="306" t="s">
        <v>90</v>
      </c>
      <c r="B86" s="315"/>
      <c r="C86" s="315"/>
      <c r="D86" s="315"/>
      <c r="E86" s="315"/>
      <c r="F86" s="316"/>
      <c r="G86" s="10">
        <f>E6</f>
        <v>2494.7129999999997</v>
      </c>
    </row>
    <row r="87" spans="1:7" ht="15.75" thickBot="1">
      <c r="A87" s="306" t="s">
        <v>91</v>
      </c>
      <c r="B87" s="315"/>
      <c r="C87" s="315"/>
      <c r="D87" s="315"/>
      <c r="E87" s="315"/>
      <c r="F87" s="316"/>
      <c r="G87" s="10">
        <f>G15</f>
        <v>549.93340000000001</v>
      </c>
    </row>
    <row r="88" spans="1:7" ht="15.75" thickBot="1">
      <c r="A88" s="306" t="s">
        <v>92</v>
      </c>
      <c r="B88" s="315"/>
      <c r="C88" s="315"/>
      <c r="D88" s="315"/>
      <c r="E88" s="315"/>
      <c r="F88" s="316"/>
      <c r="G88" s="10">
        <f>G21</f>
        <v>203.28675065104164</v>
      </c>
    </row>
    <row r="89" spans="1:7" ht="15.75" thickBot="1">
      <c r="A89" s="306" t="s">
        <v>93</v>
      </c>
      <c r="B89" s="315"/>
      <c r="C89" s="315"/>
      <c r="D89" s="315"/>
      <c r="E89" s="315"/>
      <c r="F89" s="316"/>
      <c r="G89" s="10">
        <f>G70</f>
        <v>1916.33155330656</v>
      </c>
    </row>
    <row r="90" spans="1:7" ht="15.75" thickBot="1">
      <c r="A90" s="306" t="s">
        <v>94</v>
      </c>
      <c r="B90" s="315"/>
      <c r="C90" s="315"/>
      <c r="D90" s="315"/>
      <c r="E90" s="315"/>
      <c r="F90" s="316"/>
      <c r="G90" s="10">
        <f>G86+G87+G88+G89</f>
        <v>5164.2647039576013</v>
      </c>
    </row>
    <row r="91" spans="1:7" ht="15.75" thickBot="1">
      <c r="A91" s="306" t="s">
        <v>95</v>
      </c>
      <c r="B91" s="315"/>
      <c r="C91" s="315"/>
      <c r="D91" s="315"/>
      <c r="E91" s="315"/>
      <c r="F91" s="316"/>
      <c r="G91" s="10">
        <f>G83</f>
        <v>1588.6964519889161</v>
      </c>
    </row>
    <row r="92" spans="1:7" ht="16.5" thickBot="1">
      <c r="A92" s="266" t="s">
        <v>96</v>
      </c>
      <c r="B92" s="267"/>
      <c r="C92" s="267"/>
      <c r="D92" s="267"/>
      <c r="E92" s="267"/>
      <c r="F92" s="268"/>
      <c r="G92" s="46">
        <f>G90+G91</f>
        <v>6752.9611559465175</v>
      </c>
    </row>
  </sheetData>
  <mergeCells count="96">
    <mergeCell ref="A89:F89"/>
    <mergeCell ref="A90:F90"/>
    <mergeCell ref="A91:F91"/>
    <mergeCell ref="A92:F92"/>
    <mergeCell ref="A83:F83"/>
    <mergeCell ref="A84:G84"/>
    <mergeCell ref="A85:F85"/>
    <mergeCell ref="A86:F86"/>
    <mergeCell ref="A87:F87"/>
    <mergeCell ref="A88:F88"/>
    <mergeCell ref="A82:E82"/>
    <mergeCell ref="A71:F71"/>
    <mergeCell ref="A72:G72"/>
    <mergeCell ref="A73:E73"/>
    <mergeCell ref="B74:E74"/>
    <mergeCell ref="B75:E75"/>
    <mergeCell ref="B76:F76"/>
    <mergeCell ref="B77:E77"/>
    <mergeCell ref="B78:F78"/>
    <mergeCell ref="B79:E79"/>
    <mergeCell ref="B80:E80"/>
    <mergeCell ref="B81:E81"/>
    <mergeCell ref="A70:E70"/>
    <mergeCell ref="A59:E59"/>
    <mergeCell ref="B60:E60"/>
    <mergeCell ref="A61:E61"/>
    <mergeCell ref="A62:G62"/>
    <mergeCell ref="A63:E63"/>
    <mergeCell ref="B64:E64"/>
    <mergeCell ref="B65:E65"/>
    <mergeCell ref="B66:E66"/>
    <mergeCell ref="B67:E67"/>
    <mergeCell ref="B68:E68"/>
    <mergeCell ref="B69:E69"/>
    <mergeCell ref="B58:E58"/>
    <mergeCell ref="B47:E47"/>
    <mergeCell ref="B48:E48"/>
    <mergeCell ref="B49:E49"/>
    <mergeCell ref="B50:E50"/>
    <mergeCell ref="A51:E51"/>
    <mergeCell ref="A52:E52"/>
    <mergeCell ref="B53:E53"/>
    <mergeCell ref="B54:E54"/>
    <mergeCell ref="B55:E55"/>
    <mergeCell ref="B56:E56"/>
    <mergeCell ref="B57:E57"/>
    <mergeCell ref="B46:E46"/>
    <mergeCell ref="B35:E35"/>
    <mergeCell ref="A36:E36"/>
    <mergeCell ref="B37:E37"/>
    <mergeCell ref="A38:E38"/>
    <mergeCell ref="A39:E39"/>
    <mergeCell ref="B40:E40"/>
    <mergeCell ref="B41:E41"/>
    <mergeCell ref="A42:E42"/>
    <mergeCell ref="A43:E43"/>
    <mergeCell ref="B44:E44"/>
    <mergeCell ref="B45:E45"/>
    <mergeCell ref="B34:E34"/>
    <mergeCell ref="A23:E23"/>
    <mergeCell ref="B24:E24"/>
    <mergeCell ref="B25:E25"/>
    <mergeCell ref="B26:E26"/>
    <mergeCell ref="B27:E27"/>
    <mergeCell ref="B28:E28"/>
    <mergeCell ref="B29:E29"/>
    <mergeCell ref="B30:E30"/>
    <mergeCell ref="B31:E31"/>
    <mergeCell ref="A32:E32"/>
    <mergeCell ref="A33:E33"/>
    <mergeCell ref="B18:F18"/>
    <mergeCell ref="B19:F19"/>
    <mergeCell ref="B20:F20"/>
    <mergeCell ref="A21:F21"/>
    <mergeCell ref="A22:G22"/>
    <mergeCell ref="B11:F11"/>
    <mergeCell ref="B13:F13"/>
    <mergeCell ref="A15:F15"/>
    <mergeCell ref="A16:G16"/>
    <mergeCell ref="A17:F17"/>
    <mergeCell ref="B12:F12"/>
    <mergeCell ref="B14:F14"/>
    <mergeCell ref="B10:F10"/>
    <mergeCell ref="B5:D5"/>
    <mergeCell ref="E5:G5"/>
    <mergeCell ref="A6:D6"/>
    <mergeCell ref="E6:G6"/>
    <mergeCell ref="A7:G7"/>
    <mergeCell ref="A8:F8"/>
    <mergeCell ref="B9:F9"/>
    <mergeCell ref="A1:G1"/>
    <mergeCell ref="A2:G2"/>
    <mergeCell ref="A3:D3"/>
    <mergeCell ref="E3:G3"/>
    <mergeCell ref="B4:D4"/>
    <mergeCell ref="E4:G4"/>
  </mergeCells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topLeftCell="A58" workbookViewId="0">
      <selection activeCell="K10" sqref="K10"/>
    </sheetView>
  </sheetViews>
  <sheetFormatPr defaultRowHeight="15"/>
  <cols>
    <col min="7" max="7" width="16" customWidth="1"/>
    <col min="11" max="11" width="10.7109375" bestFit="1" customWidth="1"/>
    <col min="15" max="15" width="10.7109375" bestFit="1" customWidth="1"/>
    <col min="263" max="263" width="16" customWidth="1"/>
    <col min="267" max="267" width="10.7109375" bestFit="1" customWidth="1"/>
    <col min="519" max="519" width="16" customWidth="1"/>
    <col min="523" max="523" width="10.7109375" bestFit="1" customWidth="1"/>
    <col min="775" max="775" width="16" customWidth="1"/>
    <col min="779" max="779" width="10.7109375" bestFit="1" customWidth="1"/>
    <col min="1031" max="1031" width="16" customWidth="1"/>
    <col min="1035" max="1035" width="10.7109375" bestFit="1" customWidth="1"/>
    <col min="1287" max="1287" width="16" customWidth="1"/>
    <col min="1291" max="1291" width="10.7109375" bestFit="1" customWidth="1"/>
    <col min="1543" max="1543" width="16" customWidth="1"/>
    <col min="1547" max="1547" width="10.7109375" bestFit="1" customWidth="1"/>
    <col min="1799" max="1799" width="16" customWidth="1"/>
    <col min="1803" max="1803" width="10.7109375" bestFit="1" customWidth="1"/>
    <col min="2055" max="2055" width="16" customWidth="1"/>
    <col min="2059" max="2059" width="10.7109375" bestFit="1" customWidth="1"/>
    <col min="2311" max="2311" width="16" customWidth="1"/>
    <col min="2315" max="2315" width="10.7109375" bestFit="1" customWidth="1"/>
    <col min="2567" max="2567" width="16" customWidth="1"/>
    <col min="2571" max="2571" width="10.7109375" bestFit="1" customWidth="1"/>
    <col min="2823" max="2823" width="16" customWidth="1"/>
    <col min="2827" max="2827" width="10.7109375" bestFit="1" customWidth="1"/>
    <col min="3079" max="3079" width="16" customWidth="1"/>
    <col min="3083" max="3083" width="10.7109375" bestFit="1" customWidth="1"/>
    <col min="3335" max="3335" width="16" customWidth="1"/>
    <col min="3339" max="3339" width="10.7109375" bestFit="1" customWidth="1"/>
    <col min="3591" max="3591" width="16" customWidth="1"/>
    <col min="3595" max="3595" width="10.7109375" bestFit="1" customWidth="1"/>
    <col min="3847" max="3847" width="16" customWidth="1"/>
    <col min="3851" max="3851" width="10.7109375" bestFit="1" customWidth="1"/>
    <col min="4103" max="4103" width="16" customWidth="1"/>
    <col min="4107" max="4107" width="10.7109375" bestFit="1" customWidth="1"/>
    <col min="4359" max="4359" width="16" customWidth="1"/>
    <col min="4363" max="4363" width="10.7109375" bestFit="1" customWidth="1"/>
    <col min="4615" max="4615" width="16" customWidth="1"/>
    <col min="4619" max="4619" width="10.7109375" bestFit="1" customWidth="1"/>
    <col min="4871" max="4871" width="16" customWidth="1"/>
    <col min="4875" max="4875" width="10.7109375" bestFit="1" customWidth="1"/>
    <col min="5127" max="5127" width="16" customWidth="1"/>
    <col min="5131" max="5131" width="10.7109375" bestFit="1" customWidth="1"/>
    <col min="5383" max="5383" width="16" customWidth="1"/>
    <col min="5387" max="5387" width="10.7109375" bestFit="1" customWidth="1"/>
    <col min="5639" max="5639" width="16" customWidth="1"/>
    <col min="5643" max="5643" width="10.7109375" bestFit="1" customWidth="1"/>
    <col min="5895" max="5895" width="16" customWidth="1"/>
    <col min="5899" max="5899" width="10.7109375" bestFit="1" customWidth="1"/>
    <col min="6151" max="6151" width="16" customWidth="1"/>
    <col min="6155" max="6155" width="10.7109375" bestFit="1" customWidth="1"/>
    <col min="6407" max="6407" width="16" customWidth="1"/>
    <col min="6411" max="6411" width="10.7109375" bestFit="1" customWidth="1"/>
    <col min="6663" max="6663" width="16" customWidth="1"/>
    <col min="6667" max="6667" width="10.7109375" bestFit="1" customWidth="1"/>
    <col min="6919" max="6919" width="16" customWidth="1"/>
    <col min="6923" max="6923" width="10.7109375" bestFit="1" customWidth="1"/>
    <col min="7175" max="7175" width="16" customWidth="1"/>
    <col min="7179" max="7179" width="10.7109375" bestFit="1" customWidth="1"/>
    <col min="7431" max="7431" width="16" customWidth="1"/>
    <col min="7435" max="7435" width="10.7109375" bestFit="1" customWidth="1"/>
    <col min="7687" max="7687" width="16" customWidth="1"/>
    <col min="7691" max="7691" width="10.7109375" bestFit="1" customWidth="1"/>
    <col min="7943" max="7943" width="16" customWidth="1"/>
    <col min="7947" max="7947" width="10.7109375" bestFit="1" customWidth="1"/>
    <col min="8199" max="8199" width="16" customWidth="1"/>
    <col min="8203" max="8203" width="10.7109375" bestFit="1" customWidth="1"/>
    <col min="8455" max="8455" width="16" customWidth="1"/>
    <col min="8459" max="8459" width="10.7109375" bestFit="1" customWidth="1"/>
    <col min="8711" max="8711" width="16" customWidth="1"/>
    <col min="8715" max="8715" width="10.7109375" bestFit="1" customWidth="1"/>
    <col min="8967" max="8967" width="16" customWidth="1"/>
    <col min="8971" max="8971" width="10.7109375" bestFit="1" customWidth="1"/>
    <col min="9223" max="9223" width="16" customWidth="1"/>
    <col min="9227" max="9227" width="10.7109375" bestFit="1" customWidth="1"/>
    <col min="9479" max="9479" width="16" customWidth="1"/>
    <col min="9483" max="9483" width="10.7109375" bestFit="1" customWidth="1"/>
    <col min="9735" max="9735" width="16" customWidth="1"/>
    <col min="9739" max="9739" width="10.7109375" bestFit="1" customWidth="1"/>
    <col min="9991" max="9991" width="16" customWidth="1"/>
    <col min="9995" max="9995" width="10.7109375" bestFit="1" customWidth="1"/>
    <col min="10247" max="10247" width="16" customWidth="1"/>
    <col min="10251" max="10251" width="10.7109375" bestFit="1" customWidth="1"/>
    <col min="10503" max="10503" width="16" customWidth="1"/>
    <col min="10507" max="10507" width="10.7109375" bestFit="1" customWidth="1"/>
    <col min="10759" max="10759" width="16" customWidth="1"/>
    <col min="10763" max="10763" width="10.7109375" bestFit="1" customWidth="1"/>
    <col min="11015" max="11015" width="16" customWidth="1"/>
    <col min="11019" max="11019" width="10.7109375" bestFit="1" customWidth="1"/>
    <col min="11271" max="11271" width="16" customWidth="1"/>
    <col min="11275" max="11275" width="10.7109375" bestFit="1" customWidth="1"/>
    <col min="11527" max="11527" width="16" customWidth="1"/>
    <col min="11531" max="11531" width="10.7109375" bestFit="1" customWidth="1"/>
    <col min="11783" max="11783" width="16" customWidth="1"/>
    <col min="11787" max="11787" width="10.7109375" bestFit="1" customWidth="1"/>
    <col min="12039" max="12039" width="16" customWidth="1"/>
    <col min="12043" max="12043" width="10.7109375" bestFit="1" customWidth="1"/>
    <col min="12295" max="12295" width="16" customWidth="1"/>
    <col min="12299" max="12299" width="10.7109375" bestFit="1" customWidth="1"/>
    <col min="12551" max="12551" width="16" customWidth="1"/>
    <col min="12555" max="12555" width="10.7109375" bestFit="1" customWidth="1"/>
    <col min="12807" max="12807" width="16" customWidth="1"/>
    <col min="12811" max="12811" width="10.7109375" bestFit="1" customWidth="1"/>
    <col min="13063" max="13063" width="16" customWidth="1"/>
    <col min="13067" max="13067" width="10.7109375" bestFit="1" customWidth="1"/>
    <col min="13319" max="13319" width="16" customWidth="1"/>
    <col min="13323" max="13323" width="10.7109375" bestFit="1" customWidth="1"/>
    <col min="13575" max="13575" width="16" customWidth="1"/>
    <col min="13579" max="13579" width="10.7109375" bestFit="1" customWidth="1"/>
    <col min="13831" max="13831" width="16" customWidth="1"/>
    <col min="13835" max="13835" width="10.7109375" bestFit="1" customWidth="1"/>
    <col min="14087" max="14087" width="16" customWidth="1"/>
    <col min="14091" max="14091" width="10.7109375" bestFit="1" customWidth="1"/>
    <col min="14343" max="14343" width="16" customWidth="1"/>
    <col min="14347" max="14347" width="10.7109375" bestFit="1" customWidth="1"/>
    <col min="14599" max="14599" width="16" customWidth="1"/>
    <col min="14603" max="14603" width="10.7109375" bestFit="1" customWidth="1"/>
    <col min="14855" max="14855" width="16" customWidth="1"/>
    <col min="14859" max="14859" width="10.7109375" bestFit="1" customWidth="1"/>
    <col min="15111" max="15111" width="16" customWidth="1"/>
    <col min="15115" max="15115" width="10.7109375" bestFit="1" customWidth="1"/>
    <col min="15367" max="15367" width="16" customWidth="1"/>
    <col min="15371" max="15371" width="10.7109375" bestFit="1" customWidth="1"/>
    <col min="15623" max="15623" width="16" customWidth="1"/>
    <col min="15627" max="15627" width="10.7109375" bestFit="1" customWidth="1"/>
    <col min="15879" max="15879" width="16" customWidth="1"/>
    <col min="15883" max="15883" width="10.7109375" bestFit="1" customWidth="1"/>
    <col min="16135" max="16135" width="16" customWidth="1"/>
    <col min="16139" max="16139" width="10.7109375" bestFit="1" customWidth="1"/>
  </cols>
  <sheetData>
    <row r="1" spans="1:15" ht="15.75" thickBot="1">
      <c r="A1" s="260" t="s">
        <v>0</v>
      </c>
      <c r="B1" s="261"/>
      <c r="C1" s="261"/>
      <c r="D1" s="261"/>
      <c r="E1" s="261"/>
      <c r="F1" s="261"/>
      <c r="G1" s="262"/>
    </row>
    <row r="2" spans="1:15" ht="15.75" thickBot="1">
      <c r="A2" s="263" t="s">
        <v>224</v>
      </c>
      <c r="B2" s="264"/>
      <c r="C2" s="264"/>
      <c r="D2" s="264"/>
      <c r="E2" s="264"/>
      <c r="F2" s="264"/>
      <c r="G2" s="265"/>
    </row>
    <row r="3" spans="1:15" ht="15.75" customHeight="1" thickBot="1">
      <c r="A3" s="263" t="s">
        <v>1</v>
      </c>
      <c r="B3" s="264"/>
      <c r="C3" s="264"/>
      <c r="D3" s="265"/>
      <c r="E3" s="266" t="s">
        <v>2</v>
      </c>
      <c r="F3" s="267"/>
      <c r="G3" s="268"/>
    </row>
    <row r="4" spans="1:15" ht="15.75" thickBot="1">
      <c r="A4" s="1" t="s">
        <v>3</v>
      </c>
      <c r="B4" s="269" t="s">
        <v>4</v>
      </c>
      <c r="C4" s="270"/>
      <c r="D4" s="271"/>
      <c r="E4" s="272">
        <v>1919.01</v>
      </c>
      <c r="F4" s="273"/>
      <c r="G4" s="274"/>
    </row>
    <row r="5" spans="1:15" ht="15.75" thickBot="1">
      <c r="A5" s="1" t="s">
        <v>5</v>
      </c>
      <c r="B5" s="269" t="s">
        <v>126</v>
      </c>
      <c r="C5" s="270"/>
      <c r="D5" s="271"/>
      <c r="E5" s="278">
        <f>E4*0.3</f>
        <v>575.70299999999997</v>
      </c>
      <c r="F5" s="279"/>
      <c r="G5" s="280"/>
    </row>
    <row r="6" spans="1:15" ht="15.75" thickBot="1">
      <c r="A6" s="1" t="s">
        <v>6</v>
      </c>
      <c r="B6" s="269" t="s">
        <v>220</v>
      </c>
      <c r="C6" s="270"/>
      <c r="D6" s="271"/>
      <c r="E6" s="272">
        <f>E4*0.2</f>
        <v>383.80200000000002</v>
      </c>
      <c r="F6" s="273"/>
      <c r="G6" s="274"/>
    </row>
    <row r="7" spans="1:15" ht="15.75" thickBot="1">
      <c r="A7" s="281" t="s">
        <v>12</v>
      </c>
      <c r="B7" s="282"/>
      <c r="C7" s="282"/>
      <c r="D7" s="283"/>
      <c r="E7" s="284">
        <f>SUM(E4:E6)</f>
        <v>2878.5149999999999</v>
      </c>
      <c r="F7" s="285"/>
      <c r="G7" s="286"/>
    </row>
    <row r="8" spans="1:15" ht="15.75" thickBot="1">
      <c r="A8" s="260" t="s">
        <v>13</v>
      </c>
      <c r="B8" s="261"/>
      <c r="C8" s="261"/>
      <c r="D8" s="261"/>
      <c r="E8" s="261"/>
      <c r="F8" s="261"/>
      <c r="G8" s="262"/>
    </row>
    <row r="9" spans="1:15" ht="15.75" thickBot="1">
      <c r="A9" s="287" t="s">
        <v>14</v>
      </c>
      <c r="B9" s="288"/>
      <c r="C9" s="288"/>
      <c r="D9" s="288"/>
      <c r="E9" s="288"/>
      <c r="F9" s="289"/>
      <c r="G9" s="2" t="s">
        <v>15</v>
      </c>
    </row>
    <row r="10" spans="1:15" ht="15.75" thickBot="1">
      <c r="A10" s="3" t="s">
        <v>3</v>
      </c>
      <c r="B10" s="275" t="s">
        <v>16</v>
      </c>
      <c r="C10" s="276"/>
      <c r="D10" s="276"/>
      <c r="E10" s="276"/>
      <c r="F10" s="277"/>
      <c r="G10" s="4">
        <f>(4.7*2*15)-0.06*E4</f>
        <v>25.859400000000008</v>
      </c>
    </row>
    <row r="11" spans="1:15" ht="15.75" thickBot="1">
      <c r="A11" s="3" t="s">
        <v>5</v>
      </c>
      <c r="B11" s="275" t="s">
        <v>17</v>
      </c>
      <c r="C11" s="276"/>
      <c r="D11" s="276"/>
      <c r="E11" s="276"/>
      <c r="F11" s="277"/>
      <c r="G11" s="4">
        <f>'Memoria de calculo'!F34</f>
        <v>454.2</v>
      </c>
    </row>
    <row r="12" spans="1:15" ht="15.75" customHeight="1" thickBot="1">
      <c r="A12" s="3" t="s">
        <v>6</v>
      </c>
      <c r="B12" s="275" t="s">
        <v>156</v>
      </c>
      <c r="C12" s="276"/>
      <c r="D12" s="276"/>
      <c r="E12" s="276"/>
      <c r="F12" s="277"/>
      <c r="G12" s="4">
        <v>31.14</v>
      </c>
    </row>
    <row r="13" spans="1:15" ht="15.75" customHeight="1" thickBot="1">
      <c r="A13" s="3" t="s">
        <v>7</v>
      </c>
      <c r="B13" s="275" t="s">
        <v>217</v>
      </c>
      <c r="C13" s="276"/>
      <c r="D13" s="276"/>
      <c r="E13" s="276"/>
      <c r="F13" s="277"/>
      <c r="G13" s="4">
        <v>14.023999999999999</v>
      </c>
    </row>
    <row r="14" spans="1:15" ht="15.75" customHeight="1">
      <c r="A14" s="153" t="s">
        <v>8</v>
      </c>
      <c r="B14" s="290" t="s">
        <v>157</v>
      </c>
      <c r="C14" s="291"/>
      <c r="D14" s="291"/>
      <c r="E14" s="291"/>
      <c r="F14" s="292"/>
      <c r="G14" s="154">
        <v>2.35</v>
      </c>
      <c r="O14" s="32"/>
    </row>
    <row r="15" spans="1:15" ht="15.75" customHeight="1">
      <c r="A15" s="155" t="s">
        <v>9</v>
      </c>
      <c r="B15" s="296" t="s">
        <v>218</v>
      </c>
      <c r="C15" s="296"/>
      <c r="D15" s="296"/>
      <c r="E15" s="296"/>
      <c r="F15" s="296"/>
      <c r="G15" s="156">
        <f>'Memoria de calculo'!E41</f>
        <v>22.36</v>
      </c>
      <c r="O15" s="32"/>
    </row>
    <row r="16" spans="1:15" ht="15.75" thickBot="1">
      <c r="A16" s="293" t="s">
        <v>18</v>
      </c>
      <c r="B16" s="294"/>
      <c r="C16" s="294"/>
      <c r="D16" s="294"/>
      <c r="E16" s="294"/>
      <c r="F16" s="295"/>
      <c r="G16" s="5">
        <f>SUM(G10:G15)</f>
        <v>549.93340000000001</v>
      </c>
    </row>
    <row r="17" spans="1:13" ht="15.75" thickBot="1">
      <c r="A17" s="260" t="s">
        <v>19</v>
      </c>
      <c r="B17" s="261"/>
      <c r="C17" s="261"/>
      <c r="D17" s="261"/>
      <c r="E17" s="261"/>
      <c r="F17" s="261"/>
      <c r="G17" s="262"/>
    </row>
    <row r="18" spans="1:13" ht="15.75" thickBot="1">
      <c r="A18" s="287" t="s">
        <v>20</v>
      </c>
      <c r="B18" s="288"/>
      <c r="C18" s="288"/>
      <c r="D18" s="288"/>
      <c r="E18" s="288"/>
      <c r="F18" s="289"/>
      <c r="G18" s="6" t="s">
        <v>15</v>
      </c>
      <c r="L18" s="32"/>
    </row>
    <row r="19" spans="1:13" ht="15.75" thickBot="1">
      <c r="A19" s="3" t="s">
        <v>3</v>
      </c>
      <c r="B19" s="275" t="s">
        <v>21</v>
      </c>
      <c r="C19" s="276"/>
      <c r="D19" s="276"/>
      <c r="E19" s="276"/>
      <c r="F19" s="277"/>
      <c r="G19" s="4">
        <f>Uniforme!Z21</f>
        <v>182.2558333333333</v>
      </c>
    </row>
    <row r="20" spans="1:13" ht="15.75" thickBot="1">
      <c r="A20" s="3" t="s">
        <v>5</v>
      </c>
      <c r="B20" s="275" t="s">
        <v>219</v>
      </c>
      <c r="C20" s="276"/>
      <c r="D20" s="276"/>
      <c r="E20" s="276"/>
      <c r="F20" s="277"/>
      <c r="G20" s="4">
        <f>Equipamentos!K18</f>
        <v>21.030917317708333</v>
      </c>
    </row>
    <row r="21" spans="1:13" ht="15.75" thickBot="1">
      <c r="A21" s="3" t="s">
        <v>6</v>
      </c>
      <c r="B21" s="275" t="s">
        <v>11</v>
      </c>
      <c r="C21" s="276"/>
      <c r="D21" s="276"/>
      <c r="E21" s="276"/>
      <c r="F21" s="277"/>
      <c r="G21" s="4">
        <v>0</v>
      </c>
    </row>
    <row r="22" spans="1:13" ht="15.75" thickBot="1">
      <c r="A22" s="281" t="s">
        <v>23</v>
      </c>
      <c r="B22" s="282"/>
      <c r="C22" s="282"/>
      <c r="D22" s="282"/>
      <c r="E22" s="282"/>
      <c r="F22" s="283"/>
      <c r="G22" s="5">
        <f>SUM(G19:G21)</f>
        <v>203.28675065104164</v>
      </c>
    </row>
    <row r="23" spans="1:13" ht="15.75" thickBot="1">
      <c r="A23" s="260" t="s">
        <v>24</v>
      </c>
      <c r="B23" s="261"/>
      <c r="C23" s="261"/>
      <c r="D23" s="261"/>
      <c r="E23" s="261"/>
      <c r="F23" s="261"/>
      <c r="G23" s="262"/>
    </row>
    <row r="24" spans="1:13" ht="15.75" thickBot="1">
      <c r="A24" s="297" t="s">
        <v>25</v>
      </c>
      <c r="B24" s="298"/>
      <c r="C24" s="298"/>
      <c r="D24" s="298"/>
      <c r="E24" s="299"/>
      <c r="F24" s="7" t="s">
        <v>26</v>
      </c>
      <c r="G24" s="2" t="s">
        <v>15</v>
      </c>
    </row>
    <row r="25" spans="1:13" ht="15.75" thickBot="1">
      <c r="A25" s="8" t="s">
        <v>3</v>
      </c>
      <c r="B25" s="275" t="s">
        <v>27</v>
      </c>
      <c r="C25" s="276"/>
      <c r="D25" s="276"/>
      <c r="E25" s="277"/>
      <c r="F25" s="118">
        <v>0.2</v>
      </c>
      <c r="G25" s="10">
        <f>PRODUCT(E7,F25)</f>
        <v>575.70299999999997</v>
      </c>
    </row>
    <row r="26" spans="1:13" ht="15.75" customHeight="1" thickBot="1">
      <c r="A26" s="8" t="s">
        <v>5</v>
      </c>
      <c r="B26" s="275" t="s">
        <v>28</v>
      </c>
      <c r="C26" s="276"/>
      <c r="D26" s="276"/>
      <c r="E26" s="277"/>
      <c r="F26" s="118">
        <v>1.4999999999999999E-2</v>
      </c>
      <c r="G26" s="10">
        <f>PRODUCT(E7,F26)</f>
        <v>43.177724999999995</v>
      </c>
    </row>
    <row r="27" spans="1:13" ht="15.75" customHeight="1" thickBot="1">
      <c r="A27" s="8" t="s">
        <v>6</v>
      </c>
      <c r="B27" s="275" t="s">
        <v>29</v>
      </c>
      <c r="C27" s="276"/>
      <c r="D27" s="276"/>
      <c r="E27" s="277"/>
      <c r="F27" s="118">
        <v>0.01</v>
      </c>
      <c r="G27" s="10">
        <f>PRODUCT(E7,F27)</f>
        <v>28.785149999999998</v>
      </c>
    </row>
    <row r="28" spans="1:13" ht="15.75" thickBot="1">
      <c r="A28" s="8" t="s">
        <v>7</v>
      </c>
      <c r="B28" s="275" t="s">
        <v>30</v>
      </c>
      <c r="C28" s="276"/>
      <c r="D28" s="276"/>
      <c r="E28" s="277"/>
      <c r="F28" s="118">
        <v>2E-3</v>
      </c>
      <c r="G28" s="10">
        <f>PRODUCT(E7,F28)</f>
        <v>5.7570299999999994</v>
      </c>
    </row>
    <row r="29" spans="1:13" ht="15.75" customHeight="1" thickBot="1">
      <c r="A29" s="8" t="s">
        <v>8</v>
      </c>
      <c r="B29" s="275" t="s">
        <v>31</v>
      </c>
      <c r="C29" s="276"/>
      <c r="D29" s="276"/>
      <c r="E29" s="277"/>
      <c r="F29" s="118">
        <v>2.5000000000000001E-2</v>
      </c>
      <c r="G29" s="10">
        <f>PRODUCT(E7,F29)</f>
        <v>71.962874999999997</v>
      </c>
    </row>
    <row r="30" spans="1:13" ht="15.75" thickBot="1">
      <c r="A30" s="8" t="s">
        <v>9</v>
      </c>
      <c r="B30" s="275" t="s">
        <v>32</v>
      </c>
      <c r="C30" s="276"/>
      <c r="D30" s="276"/>
      <c r="E30" s="277"/>
      <c r="F30" s="118">
        <v>0.08</v>
      </c>
      <c r="G30" s="10">
        <f>PRODUCT(E7,F30)</f>
        <v>230.28119999999998</v>
      </c>
      <c r="M30" s="11"/>
    </row>
    <row r="31" spans="1:13" ht="15.75" customHeight="1" thickBot="1">
      <c r="A31" s="8" t="s">
        <v>10</v>
      </c>
      <c r="B31" s="275" t="s">
        <v>33</v>
      </c>
      <c r="C31" s="276"/>
      <c r="D31" s="276"/>
      <c r="E31" s="277"/>
      <c r="F31" s="118">
        <v>0.03</v>
      </c>
      <c r="G31" s="10">
        <f>PRODUCT(E7,F31)</f>
        <v>86.35544999999999</v>
      </c>
    </row>
    <row r="32" spans="1:13" ht="15.75" thickBot="1">
      <c r="A32" s="8" t="s">
        <v>34</v>
      </c>
      <c r="B32" s="275" t="s">
        <v>35</v>
      </c>
      <c r="C32" s="276"/>
      <c r="D32" s="276"/>
      <c r="E32" s="277"/>
      <c r="F32" s="118">
        <v>6.0000000000000001E-3</v>
      </c>
      <c r="G32" s="10">
        <f>PRODUCT(E7,F32)</f>
        <v>17.271090000000001</v>
      </c>
    </row>
    <row r="33" spans="1:7" ht="15.75" thickBot="1">
      <c r="A33" s="300" t="s">
        <v>36</v>
      </c>
      <c r="B33" s="301"/>
      <c r="C33" s="301"/>
      <c r="D33" s="301"/>
      <c r="E33" s="302"/>
      <c r="F33" s="12">
        <f>SUM(F25:F32)</f>
        <v>0.3680000000000001</v>
      </c>
      <c r="G33" s="5">
        <f>IF(SUM(G25:G32)=E7*F33,SUM(G25:G32),"ERRO")</f>
        <v>1059.2935199999999</v>
      </c>
    </row>
    <row r="34" spans="1:7" ht="15.75" thickBot="1">
      <c r="A34" s="297" t="s">
        <v>37</v>
      </c>
      <c r="B34" s="298"/>
      <c r="C34" s="298"/>
      <c r="D34" s="298"/>
      <c r="E34" s="299"/>
      <c r="F34" s="13" t="s">
        <v>26</v>
      </c>
      <c r="G34" s="2" t="s">
        <v>15</v>
      </c>
    </row>
    <row r="35" spans="1:7" ht="15.75" thickBot="1">
      <c r="A35" s="8" t="s">
        <v>3</v>
      </c>
      <c r="B35" s="290" t="s">
        <v>38</v>
      </c>
      <c r="C35" s="291"/>
      <c r="D35" s="291"/>
      <c r="E35" s="292"/>
      <c r="F35" s="14">
        <v>9.0899999999999995E-2</v>
      </c>
      <c r="G35" s="15">
        <f>PRODUCT(E7,F35)</f>
        <v>261.65701349999995</v>
      </c>
    </row>
    <row r="36" spans="1:7" ht="15.75" thickBot="1">
      <c r="A36" s="16" t="s">
        <v>5</v>
      </c>
      <c r="B36" s="303" t="s">
        <v>39</v>
      </c>
      <c r="C36" s="304"/>
      <c r="D36" s="304"/>
      <c r="E36" s="305"/>
      <c r="F36" s="14">
        <v>3.0300000000000001E-2</v>
      </c>
      <c r="G36" s="15">
        <f>PRODUCT(E7,F36)</f>
        <v>87.219004499999997</v>
      </c>
    </row>
    <row r="37" spans="1:7" ht="15.75" thickBot="1">
      <c r="A37" s="306" t="s">
        <v>40</v>
      </c>
      <c r="B37" s="307"/>
      <c r="C37" s="307"/>
      <c r="D37" s="307"/>
      <c r="E37" s="308"/>
      <c r="F37" s="9">
        <f>SUM(F35:F36)</f>
        <v>0.1212</v>
      </c>
      <c r="G37" s="10">
        <f>SUM(G35:G36)</f>
        <v>348.87601799999993</v>
      </c>
    </row>
    <row r="38" spans="1:7" ht="15.75" thickBot="1">
      <c r="A38" s="8" t="s">
        <v>6</v>
      </c>
      <c r="B38" s="275" t="s">
        <v>41</v>
      </c>
      <c r="C38" s="276"/>
      <c r="D38" s="276"/>
      <c r="E38" s="277"/>
      <c r="F38" s="17">
        <f>F33*F37</f>
        <v>4.4601600000000012E-2</v>
      </c>
      <c r="G38" s="15">
        <f>F38*E7</f>
        <v>128.38637462400004</v>
      </c>
    </row>
    <row r="39" spans="1:7" ht="15.75" thickBot="1">
      <c r="A39" s="300" t="s">
        <v>36</v>
      </c>
      <c r="B39" s="301"/>
      <c r="C39" s="301"/>
      <c r="D39" s="301"/>
      <c r="E39" s="302"/>
      <c r="F39" s="18">
        <f>SUM(F37:F38)</f>
        <v>0.16580160000000002</v>
      </c>
      <c r="G39" s="19">
        <f>SUM(G37:G38)</f>
        <v>477.26239262399997</v>
      </c>
    </row>
    <row r="40" spans="1:7" ht="15.75" thickBot="1">
      <c r="A40" s="297" t="s">
        <v>42</v>
      </c>
      <c r="B40" s="298"/>
      <c r="C40" s="298"/>
      <c r="D40" s="298"/>
      <c r="E40" s="299"/>
      <c r="F40" s="13" t="s">
        <v>26</v>
      </c>
      <c r="G40" s="2" t="s">
        <v>15</v>
      </c>
    </row>
    <row r="41" spans="1:7" ht="15.75" customHeight="1" thickBot="1">
      <c r="A41" s="8" t="s">
        <v>3</v>
      </c>
      <c r="B41" s="275" t="s">
        <v>43</v>
      </c>
      <c r="C41" s="276"/>
      <c r="D41" s="276"/>
      <c r="E41" s="277"/>
      <c r="F41" s="14">
        <v>2.9999999999999997E-4</v>
      </c>
      <c r="G41" s="15">
        <f>PRODUCT(E7,F41)</f>
        <v>0.86355449999999989</v>
      </c>
    </row>
    <row r="42" spans="1:7" ht="15.75" thickBot="1">
      <c r="A42" s="8" t="s">
        <v>5</v>
      </c>
      <c r="B42" s="275" t="s">
        <v>44</v>
      </c>
      <c r="C42" s="276"/>
      <c r="D42" s="276"/>
      <c r="E42" s="277"/>
      <c r="F42" s="20">
        <f>F33*F41</f>
        <v>1.1040000000000003E-4</v>
      </c>
      <c r="G42" s="15">
        <f>F42*E7</f>
        <v>0.31778805600000004</v>
      </c>
    </row>
    <row r="43" spans="1:7" ht="15.75" thickBot="1">
      <c r="A43" s="300" t="s">
        <v>36</v>
      </c>
      <c r="B43" s="301"/>
      <c r="C43" s="301"/>
      <c r="D43" s="301"/>
      <c r="E43" s="302"/>
      <c r="F43" s="21">
        <f>SUM(F41:F42)</f>
        <v>4.104E-4</v>
      </c>
      <c r="G43" s="19">
        <f>SUM(G41,G42)</f>
        <v>1.1813425559999999</v>
      </c>
    </row>
    <row r="44" spans="1:7" ht="15.75" customHeight="1" thickBot="1">
      <c r="A44" s="309" t="s">
        <v>45</v>
      </c>
      <c r="B44" s="310"/>
      <c r="C44" s="310"/>
      <c r="D44" s="310"/>
      <c r="E44" s="311"/>
      <c r="F44" s="13" t="s">
        <v>26</v>
      </c>
      <c r="G44" s="2" t="s">
        <v>15</v>
      </c>
    </row>
    <row r="45" spans="1:7" ht="15.75" customHeight="1" thickBot="1">
      <c r="A45" s="8" t="s">
        <v>3</v>
      </c>
      <c r="B45" s="275" t="s">
        <v>46</v>
      </c>
      <c r="C45" s="276"/>
      <c r="D45" s="276"/>
      <c r="E45" s="277"/>
      <c r="F45" s="9">
        <v>4.1700000000000001E-3</v>
      </c>
      <c r="G45" s="10">
        <f>PRODUCT(E7,F45)</f>
        <v>12.00340755</v>
      </c>
    </row>
    <row r="46" spans="1:7" ht="15.75" thickBot="1">
      <c r="A46" s="8" t="s">
        <v>5</v>
      </c>
      <c r="B46" s="275" t="s">
        <v>47</v>
      </c>
      <c r="C46" s="276"/>
      <c r="D46" s="276"/>
      <c r="E46" s="277"/>
      <c r="F46" s="9">
        <f>8%*F45</f>
        <v>3.3360000000000003E-4</v>
      </c>
      <c r="G46" s="10">
        <f>F46*E7</f>
        <v>0.96027260400000003</v>
      </c>
    </row>
    <row r="47" spans="1:7" ht="15.75" customHeight="1" thickBot="1">
      <c r="A47" s="8" t="s">
        <v>6</v>
      </c>
      <c r="B47" s="275" t="s">
        <v>48</v>
      </c>
      <c r="C47" s="276"/>
      <c r="D47" s="276"/>
      <c r="E47" s="277"/>
      <c r="F47" s="22">
        <v>1.4999999999999999E-4</v>
      </c>
      <c r="G47" s="10">
        <f>F47*E7</f>
        <v>0.43177724999999995</v>
      </c>
    </row>
    <row r="48" spans="1:7" ht="15.75" customHeight="1" thickBot="1">
      <c r="A48" s="8" t="s">
        <v>7</v>
      </c>
      <c r="B48" s="275" t="s">
        <v>49</v>
      </c>
      <c r="C48" s="276"/>
      <c r="D48" s="276"/>
      <c r="E48" s="277"/>
      <c r="F48" s="9">
        <v>1.9439999999999999E-2</v>
      </c>
      <c r="G48" s="10">
        <f>PRODUCT(E7,F48)</f>
        <v>55.958331599999994</v>
      </c>
    </row>
    <row r="49" spans="1:7" ht="15.75" thickBot="1">
      <c r="A49" s="8" t="s">
        <v>8</v>
      </c>
      <c r="B49" s="275" t="s">
        <v>50</v>
      </c>
      <c r="C49" s="276"/>
      <c r="D49" s="276"/>
      <c r="E49" s="277"/>
      <c r="F49" s="23">
        <f>F33*F48</f>
        <v>7.153920000000002E-3</v>
      </c>
      <c r="G49" s="10">
        <f>F49*E7</f>
        <v>20.592666028800004</v>
      </c>
    </row>
    <row r="50" spans="1:7" ht="15.75" thickBot="1">
      <c r="A50" s="8" t="s">
        <v>9</v>
      </c>
      <c r="B50" s="275" t="s">
        <v>51</v>
      </c>
      <c r="C50" s="276"/>
      <c r="D50" s="276"/>
      <c r="E50" s="277"/>
      <c r="F50" s="24">
        <v>1E-4</v>
      </c>
      <c r="G50" s="10">
        <f>E7*F50</f>
        <v>0.28785149999999998</v>
      </c>
    </row>
    <row r="51" spans="1:7" ht="15.75" customHeight="1" thickBot="1">
      <c r="A51" s="8" t="s">
        <v>10</v>
      </c>
      <c r="B51" s="275" t="s">
        <v>52</v>
      </c>
      <c r="C51" s="276"/>
      <c r="D51" s="276"/>
      <c r="E51" s="277"/>
      <c r="F51" s="9">
        <v>4.3636000000000001E-2</v>
      </c>
      <c r="G51" s="10">
        <f>PRODUCT(E7,F51)</f>
        <v>125.60688053999999</v>
      </c>
    </row>
    <row r="52" spans="1:7" ht="15.75" thickBot="1">
      <c r="A52" s="300" t="s">
        <v>36</v>
      </c>
      <c r="B52" s="301"/>
      <c r="C52" s="301"/>
      <c r="D52" s="301"/>
      <c r="E52" s="302"/>
      <c r="F52" s="25">
        <f>SUM(F45:F51)</f>
        <v>7.4983519999999998E-2</v>
      </c>
      <c r="G52" s="26">
        <f>SUM(G45:G51)</f>
        <v>215.84118707279998</v>
      </c>
    </row>
    <row r="53" spans="1:7" ht="15.75" thickBot="1">
      <c r="A53" s="312" t="s">
        <v>53</v>
      </c>
      <c r="B53" s="313"/>
      <c r="C53" s="313"/>
      <c r="D53" s="313"/>
      <c r="E53" s="314"/>
      <c r="F53" s="7" t="s">
        <v>26</v>
      </c>
      <c r="G53" s="2" t="s">
        <v>15</v>
      </c>
    </row>
    <row r="54" spans="1:7" ht="15.75" customHeight="1" thickBot="1">
      <c r="A54" s="8" t="s">
        <v>3</v>
      </c>
      <c r="B54" s="275" t="s">
        <v>54</v>
      </c>
      <c r="C54" s="276"/>
      <c r="D54" s="276"/>
      <c r="E54" s="277"/>
      <c r="F54" s="9">
        <v>9.0899999999999995E-2</v>
      </c>
      <c r="G54" s="10">
        <f>PRODUCT(E7,F54)</f>
        <v>261.65701349999995</v>
      </c>
    </row>
    <row r="55" spans="1:7" ht="15.75" customHeight="1" thickBot="1">
      <c r="A55" s="8" t="s">
        <v>5</v>
      </c>
      <c r="B55" s="275" t="s">
        <v>55</v>
      </c>
      <c r="C55" s="276"/>
      <c r="D55" s="276"/>
      <c r="E55" s="277"/>
      <c r="F55" s="9">
        <v>1.66E-2</v>
      </c>
      <c r="G55" s="10">
        <f>PRODUCT(E7,F55)</f>
        <v>47.783349000000001</v>
      </c>
    </row>
    <row r="56" spans="1:7" ht="15.75" customHeight="1" thickBot="1">
      <c r="A56" s="8" t="s">
        <v>6</v>
      </c>
      <c r="B56" s="275" t="s">
        <v>56</v>
      </c>
      <c r="C56" s="276"/>
      <c r="D56" s="276"/>
      <c r="E56" s="277"/>
      <c r="F56" s="9">
        <v>2.0000000000000001E-4</v>
      </c>
      <c r="G56" s="10">
        <f>PRODUCT(E7,F56)</f>
        <v>0.57570299999999996</v>
      </c>
    </row>
    <row r="57" spans="1:7" ht="15.75" customHeight="1" thickBot="1">
      <c r="A57" s="8" t="s">
        <v>7</v>
      </c>
      <c r="B57" s="275" t="s">
        <v>57</v>
      </c>
      <c r="C57" s="276"/>
      <c r="D57" s="276"/>
      <c r="E57" s="277"/>
      <c r="F57" s="9">
        <v>8.2000000000000007E-3</v>
      </c>
      <c r="G57" s="10">
        <f>PRODUCT(E7,F57)</f>
        <v>23.603823000000002</v>
      </c>
    </row>
    <row r="58" spans="1:7" ht="15.75" customHeight="1" thickBot="1">
      <c r="A58" s="8" t="s">
        <v>8</v>
      </c>
      <c r="B58" s="275" t="s">
        <v>58</v>
      </c>
      <c r="C58" s="276"/>
      <c r="D58" s="276"/>
      <c r="E58" s="277"/>
      <c r="F58" s="9">
        <v>2.9999999999999997E-4</v>
      </c>
      <c r="G58" s="10">
        <f>PRODUCT(E7,F58)</f>
        <v>0.86355449999999989</v>
      </c>
    </row>
    <row r="59" spans="1:7" ht="15.75" customHeight="1" thickBot="1">
      <c r="A59" s="8" t="s">
        <v>9</v>
      </c>
      <c r="B59" s="275" t="s">
        <v>59</v>
      </c>
      <c r="C59" s="276"/>
      <c r="D59" s="276"/>
      <c r="E59" s="277"/>
      <c r="F59" s="9">
        <v>0</v>
      </c>
      <c r="G59" s="10">
        <v>0</v>
      </c>
    </row>
    <row r="60" spans="1:7" ht="15.75" thickBot="1">
      <c r="A60" s="306" t="s">
        <v>40</v>
      </c>
      <c r="B60" s="315"/>
      <c r="C60" s="315"/>
      <c r="D60" s="315"/>
      <c r="E60" s="316"/>
      <c r="F60" s="9">
        <f>SUM(F54:F59)</f>
        <v>0.1162</v>
      </c>
      <c r="G60" s="10">
        <f>SUM(G54:G59)</f>
        <v>334.48344299999991</v>
      </c>
    </row>
    <row r="61" spans="1:7" ht="15.75" thickBot="1">
      <c r="A61" s="27" t="s">
        <v>10</v>
      </c>
      <c r="B61" s="275" t="s">
        <v>60</v>
      </c>
      <c r="C61" s="276"/>
      <c r="D61" s="276"/>
      <c r="E61" s="277"/>
      <c r="F61" s="23">
        <f>F60*F33</f>
        <v>4.2761600000000011E-2</v>
      </c>
      <c r="G61" s="10">
        <f>F61*E7</f>
        <v>123.08990702400003</v>
      </c>
    </row>
    <row r="62" spans="1:7" ht="15.75" thickBot="1">
      <c r="A62" s="300" t="s">
        <v>36</v>
      </c>
      <c r="B62" s="301"/>
      <c r="C62" s="301"/>
      <c r="D62" s="301"/>
      <c r="E62" s="302"/>
      <c r="F62" s="18">
        <f>SUM(F60:F61)</f>
        <v>0.15896160000000001</v>
      </c>
      <c r="G62" s="19">
        <f>SUM(G60,G61)</f>
        <v>457.57335002399992</v>
      </c>
    </row>
    <row r="63" spans="1:7" ht="15.75" thickBot="1">
      <c r="A63" s="260" t="s">
        <v>61</v>
      </c>
      <c r="B63" s="261"/>
      <c r="C63" s="261"/>
      <c r="D63" s="261"/>
      <c r="E63" s="261"/>
      <c r="F63" s="261"/>
      <c r="G63" s="262"/>
    </row>
    <row r="64" spans="1:7" ht="15.75" customHeight="1" thickBot="1">
      <c r="A64" s="317" t="s">
        <v>62</v>
      </c>
      <c r="B64" s="318"/>
      <c r="C64" s="318"/>
      <c r="D64" s="318"/>
      <c r="E64" s="319"/>
      <c r="F64" s="8" t="s">
        <v>26</v>
      </c>
      <c r="G64" s="2" t="s">
        <v>15</v>
      </c>
    </row>
    <row r="65" spans="1:11" ht="15.75" customHeight="1" thickBot="1">
      <c r="A65" s="3" t="s">
        <v>63</v>
      </c>
      <c r="B65" s="275" t="s">
        <v>64</v>
      </c>
      <c r="C65" s="276"/>
      <c r="D65" s="276"/>
      <c r="E65" s="277"/>
      <c r="F65" s="28">
        <f>F33</f>
        <v>0.3680000000000001</v>
      </c>
      <c r="G65" s="10">
        <f>G33</f>
        <v>1059.2935199999999</v>
      </c>
    </row>
    <row r="66" spans="1:11" ht="15.75" customHeight="1" thickBot="1">
      <c r="A66" s="3" t="s">
        <v>65</v>
      </c>
      <c r="B66" s="275" t="s">
        <v>66</v>
      </c>
      <c r="C66" s="276"/>
      <c r="D66" s="276"/>
      <c r="E66" s="277"/>
      <c r="F66" s="28">
        <f>F39</f>
        <v>0.16580160000000002</v>
      </c>
      <c r="G66" s="10">
        <f>G39</f>
        <v>477.26239262399997</v>
      </c>
    </row>
    <row r="67" spans="1:11" ht="15.75" customHeight="1" thickBot="1">
      <c r="A67" s="3" t="s">
        <v>67</v>
      </c>
      <c r="B67" s="275" t="s">
        <v>43</v>
      </c>
      <c r="C67" s="276"/>
      <c r="D67" s="276"/>
      <c r="E67" s="277"/>
      <c r="F67" s="28">
        <f>F43</f>
        <v>4.104E-4</v>
      </c>
      <c r="G67" s="10">
        <f>G43</f>
        <v>1.1813425559999999</v>
      </c>
    </row>
    <row r="68" spans="1:11" ht="15.75" customHeight="1" thickBot="1">
      <c r="A68" s="3" t="s">
        <v>68</v>
      </c>
      <c r="B68" s="275" t="s">
        <v>69</v>
      </c>
      <c r="C68" s="276"/>
      <c r="D68" s="276"/>
      <c r="E68" s="277"/>
      <c r="F68" s="28">
        <f>F52</f>
        <v>7.4983519999999998E-2</v>
      </c>
      <c r="G68" s="10">
        <f>(G52)</f>
        <v>215.84118707279998</v>
      </c>
    </row>
    <row r="69" spans="1:11" ht="15.75" customHeight="1" thickBot="1">
      <c r="A69" s="3" t="s">
        <v>70</v>
      </c>
      <c r="B69" s="275" t="s">
        <v>71</v>
      </c>
      <c r="C69" s="276"/>
      <c r="D69" s="276"/>
      <c r="E69" s="277"/>
      <c r="F69" s="28">
        <f>F62</f>
        <v>0.15896160000000001</v>
      </c>
      <c r="G69" s="10">
        <f>G62</f>
        <v>457.57335002399992</v>
      </c>
    </row>
    <row r="70" spans="1:11" ht="15.75" customHeight="1" thickBot="1">
      <c r="A70" s="3" t="s">
        <v>72</v>
      </c>
      <c r="B70" s="275" t="s">
        <v>73</v>
      </c>
      <c r="C70" s="276"/>
      <c r="D70" s="276"/>
      <c r="E70" s="277"/>
      <c r="F70" s="28">
        <v>0</v>
      </c>
      <c r="G70" s="10">
        <v>0</v>
      </c>
    </row>
    <row r="71" spans="1:11" ht="15.75" thickBot="1">
      <c r="A71" s="281" t="s">
        <v>74</v>
      </c>
      <c r="B71" s="282"/>
      <c r="C71" s="282"/>
      <c r="D71" s="282"/>
      <c r="E71" s="283"/>
      <c r="F71" s="29">
        <f>SUM(F65:F70)</f>
        <v>0.76815712000000014</v>
      </c>
      <c r="G71" s="5">
        <f>SUM(G65:G70)</f>
        <v>2211.1517922767998</v>
      </c>
    </row>
    <row r="72" spans="1:11" ht="15.75" thickBot="1">
      <c r="A72" s="320" t="s">
        <v>75</v>
      </c>
      <c r="B72" s="321"/>
      <c r="C72" s="321"/>
      <c r="D72" s="321"/>
      <c r="E72" s="321"/>
      <c r="F72" s="322"/>
      <c r="G72" s="30">
        <f>SUM(E7,G16,G22,G71)</f>
        <v>5842.8869429278411</v>
      </c>
    </row>
    <row r="73" spans="1:11" ht="15.75" thickBot="1">
      <c r="A73" s="260" t="s">
        <v>76</v>
      </c>
      <c r="B73" s="261"/>
      <c r="C73" s="261"/>
      <c r="D73" s="261"/>
      <c r="E73" s="261"/>
      <c r="F73" s="261"/>
      <c r="G73" s="262"/>
    </row>
    <row r="74" spans="1:11" ht="15.75" customHeight="1" thickBot="1">
      <c r="A74" s="323" t="s">
        <v>77</v>
      </c>
      <c r="B74" s="324"/>
      <c r="C74" s="324"/>
      <c r="D74" s="324"/>
      <c r="E74" s="325"/>
      <c r="F74" s="31" t="s">
        <v>26</v>
      </c>
      <c r="G74" s="2" t="s">
        <v>15</v>
      </c>
      <c r="K74" s="32"/>
    </row>
    <row r="75" spans="1:11" ht="15.75" customHeight="1" thickBot="1">
      <c r="A75" s="8" t="s">
        <v>3</v>
      </c>
      <c r="B75" s="275" t="s">
        <v>78</v>
      </c>
      <c r="C75" s="276"/>
      <c r="D75" s="276"/>
      <c r="E75" s="277"/>
      <c r="F75" s="33">
        <v>0.05</v>
      </c>
      <c r="G75" s="10">
        <f>PRODUCT(G72,F75)</f>
        <v>292.14434714639208</v>
      </c>
    </row>
    <row r="76" spans="1:11" ht="15.75" thickBot="1">
      <c r="A76" s="8" t="s">
        <v>5</v>
      </c>
      <c r="B76" s="275" t="s">
        <v>79</v>
      </c>
      <c r="C76" s="276"/>
      <c r="D76" s="276"/>
      <c r="E76" s="277"/>
      <c r="F76" s="33">
        <v>6.7900000000000002E-2</v>
      </c>
      <c r="G76" s="10">
        <f>F76*(G72+G75)</f>
        <v>416.56862459604042</v>
      </c>
    </row>
    <row r="77" spans="1:11" ht="15.75" thickBot="1">
      <c r="A77" s="8" t="s">
        <v>6</v>
      </c>
      <c r="B77" s="275" t="s">
        <v>80</v>
      </c>
      <c r="C77" s="276"/>
      <c r="D77" s="276"/>
      <c r="E77" s="276"/>
      <c r="F77" s="277"/>
      <c r="G77" s="10">
        <f>SUM(G75,G76,G72)</f>
        <v>6551.5999146702734</v>
      </c>
    </row>
    <row r="78" spans="1:11" ht="15.75" customHeight="1" thickBot="1">
      <c r="A78" s="34" t="s">
        <v>7</v>
      </c>
      <c r="B78" s="275" t="s">
        <v>81</v>
      </c>
      <c r="C78" s="276"/>
      <c r="D78" s="276"/>
      <c r="E78" s="277"/>
      <c r="F78" s="35">
        <f>1-F83</f>
        <v>0.85749999999999993</v>
      </c>
      <c r="G78" s="33"/>
    </row>
    <row r="79" spans="1:11" ht="15.75" customHeight="1" thickBot="1">
      <c r="A79" s="34" t="s">
        <v>8</v>
      </c>
      <c r="B79" s="275" t="s">
        <v>82</v>
      </c>
      <c r="C79" s="276"/>
      <c r="D79" s="276"/>
      <c r="E79" s="276"/>
      <c r="F79" s="277"/>
      <c r="G79" s="36">
        <f>G77/F78</f>
        <v>7640.3497547175202</v>
      </c>
    </row>
    <row r="80" spans="1:11" ht="15.75" thickBot="1">
      <c r="A80" s="37"/>
      <c r="B80" s="290" t="s">
        <v>83</v>
      </c>
      <c r="C80" s="291"/>
      <c r="D80" s="291"/>
      <c r="E80" s="292"/>
      <c r="F80" s="38">
        <v>1.6500000000000001E-2</v>
      </c>
      <c r="G80" s="39">
        <f>G79*F80</f>
        <v>126.06577095283909</v>
      </c>
    </row>
    <row r="81" spans="1:7" ht="15.75" customHeight="1" thickBot="1">
      <c r="A81" s="40"/>
      <c r="B81" s="275" t="s">
        <v>84</v>
      </c>
      <c r="C81" s="276"/>
      <c r="D81" s="276"/>
      <c r="E81" s="277"/>
      <c r="F81" s="38">
        <v>7.5999999999999998E-2</v>
      </c>
      <c r="G81" s="41">
        <f>G79*F81</f>
        <v>580.66658135853152</v>
      </c>
    </row>
    <row r="82" spans="1:7" ht="15.75" thickBot="1">
      <c r="A82" s="42"/>
      <c r="B82" s="275" t="s">
        <v>85</v>
      </c>
      <c r="C82" s="276"/>
      <c r="D82" s="276"/>
      <c r="E82" s="277"/>
      <c r="F82" s="38">
        <v>0.05</v>
      </c>
      <c r="G82" s="41">
        <f>G79*F82</f>
        <v>382.01748773587605</v>
      </c>
    </row>
    <row r="83" spans="1:7" ht="15.75" thickBot="1">
      <c r="A83" s="281" t="s">
        <v>86</v>
      </c>
      <c r="B83" s="282"/>
      <c r="C83" s="282"/>
      <c r="D83" s="282"/>
      <c r="E83" s="283"/>
      <c r="F83" s="43">
        <f>SUM(F80:F82)</f>
        <v>0.14250000000000002</v>
      </c>
      <c r="G83" s="44">
        <f>G80+G81+G82</f>
        <v>1088.7498400472466</v>
      </c>
    </row>
    <row r="84" spans="1:7" ht="15.75" thickBot="1">
      <c r="A84" s="281" t="s">
        <v>87</v>
      </c>
      <c r="B84" s="282"/>
      <c r="C84" s="282"/>
      <c r="D84" s="282"/>
      <c r="E84" s="282"/>
      <c r="F84" s="283"/>
      <c r="G84" s="19">
        <f>SUM(G75:G76,G83)</f>
        <v>1797.4628117896791</v>
      </c>
    </row>
    <row r="85" spans="1:7" ht="15.75" thickBot="1">
      <c r="A85" s="326" t="s">
        <v>225</v>
      </c>
      <c r="B85" s="327"/>
      <c r="C85" s="327"/>
      <c r="D85" s="327"/>
      <c r="E85" s="327"/>
      <c r="F85" s="327"/>
      <c r="G85" s="328"/>
    </row>
    <row r="86" spans="1:7" ht="15.75" thickBot="1">
      <c r="A86" s="329" t="s">
        <v>88</v>
      </c>
      <c r="B86" s="330"/>
      <c r="C86" s="330"/>
      <c r="D86" s="330"/>
      <c r="E86" s="330"/>
      <c r="F86" s="331"/>
      <c r="G86" s="45" t="s">
        <v>89</v>
      </c>
    </row>
    <row r="87" spans="1:7" ht="15.75" thickBot="1">
      <c r="A87" s="306" t="s">
        <v>90</v>
      </c>
      <c r="B87" s="315"/>
      <c r="C87" s="315"/>
      <c r="D87" s="315"/>
      <c r="E87" s="315"/>
      <c r="F87" s="316"/>
      <c r="G87" s="10">
        <f>E7</f>
        <v>2878.5149999999999</v>
      </c>
    </row>
    <row r="88" spans="1:7" ht="15.75" thickBot="1">
      <c r="A88" s="306" t="s">
        <v>91</v>
      </c>
      <c r="B88" s="315"/>
      <c r="C88" s="315"/>
      <c r="D88" s="315"/>
      <c r="E88" s="315"/>
      <c r="F88" s="316"/>
      <c r="G88" s="10">
        <f>G16</f>
        <v>549.93340000000001</v>
      </c>
    </row>
    <row r="89" spans="1:7" ht="15.75" thickBot="1">
      <c r="A89" s="306" t="s">
        <v>92</v>
      </c>
      <c r="B89" s="315"/>
      <c r="C89" s="315"/>
      <c r="D89" s="315"/>
      <c r="E89" s="315"/>
      <c r="F89" s="316"/>
      <c r="G89" s="10">
        <f>G22</f>
        <v>203.28675065104164</v>
      </c>
    </row>
    <row r="90" spans="1:7" ht="15.75" thickBot="1">
      <c r="A90" s="306" t="s">
        <v>93</v>
      </c>
      <c r="B90" s="315"/>
      <c r="C90" s="315"/>
      <c r="D90" s="315"/>
      <c r="E90" s="315"/>
      <c r="F90" s="316"/>
      <c r="G90" s="10">
        <f>G71</f>
        <v>2211.1517922767998</v>
      </c>
    </row>
    <row r="91" spans="1:7" ht="15.75" thickBot="1">
      <c r="A91" s="306" t="s">
        <v>94</v>
      </c>
      <c r="B91" s="315"/>
      <c r="C91" s="315"/>
      <c r="D91" s="315"/>
      <c r="E91" s="315"/>
      <c r="F91" s="316"/>
      <c r="G91" s="10">
        <f>G87+G88+G89+G90</f>
        <v>5842.8869429278411</v>
      </c>
    </row>
    <row r="92" spans="1:7" ht="15.75" thickBot="1">
      <c r="A92" s="306" t="s">
        <v>95</v>
      </c>
      <c r="B92" s="315"/>
      <c r="C92" s="315"/>
      <c r="D92" s="315"/>
      <c r="E92" s="315"/>
      <c r="F92" s="316"/>
      <c r="G92" s="10">
        <f>G84</f>
        <v>1797.4628117896791</v>
      </c>
    </row>
    <row r="93" spans="1:7" ht="16.5" thickBot="1">
      <c r="A93" s="266" t="s">
        <v>96</v>
      </c>
      <c r="B93" s="267"/>
      <c r="C93" s="267"/>
      <c r="D93" s="267"/>
      <c r="E93" s="267"/>
      <c r="F93" s="268"/>
      <c r="G93" s="46">
        <f>G91+G92</f>
        <v>7640.3497547175202</v>
      </c>
    </row>
  </sheetData>
  <mergeCells count="98">
    <mergeCell ref="A90:F90"/>
    <mergeCell ref="A91:F91"/>
    <mergeCell ref="A92:F92"/>
    <mergeCell ref="A93:F93"/>
    <mergeCell ref="A84:F84"/>
    <mergeCell ref="A85:G85"/>
    <mergeCell ref="A86:F86"/>
    <mergeCell ref="A87:F87"/>
    <mergeCell ref="A88:F88"/>
    <mergeCell ref="A89:F89"/>
    <mergeCell ref="A83:E83"/>
    <mergeCell ref="A72:F72"/>
    <mergeCell ref="A73:G73"/>
    <mergeCell ref="A74:E74"/>
    <mergeCell ref="B75:E75"/>
    <mergeCell ref="B76:E76"/>
    <mergeCell ref="B77:F77"/>
    <mergeCell ref="B78:E78"/>
    <mergeCell ref="B79:F79"/>
    <mergeCell ref="B80:E80"/>
    <mergeCell ref="B81:E81"/>
    <mergeCell ref="B82:E82"/>
    <mergeCell ref="A71:E71"/>
    <mergeCell ref="A60:E60"/>
    <mergeCell ref="B61:E61"/>
    <mergeCell ref="A62:E62"/>
    <mergeCell ref="A63:G63"/>
    <mergeCell ref="A64:E64"/>
    <mergeCell ref="B65:E65"/>
    <mergeCell ref="B66:E66"/>
    <mergeCell ref="B67:E67"/>
    <mergeCell ref="B68:E68"/>
    <mergeCell ref="B69:E69"/>
    <mergeCell ref="B70:E70"/>
    <mergeCell ref="B59:E59"/>
    <mergeCell ref="B48:E48"/>
    <mergeCell ref="B49:E49"/>
    <mergeCell ref="B50:E50"/>
    <mergeCell ref="B51:E51"/>
    <mergeCell ref="A52:E52"/>
    <mergeCell ref="A53:E53"/>
    <mergeCell ref="B54:E54"/>
    <mergeCell ref="B55:E55"/>
    <mergeCell ref="B56:E56"/>
    <mergeCell ref="B57:E57"/>
    <mergeCell ref="B58:E58"/>
    <mergeCell ref="B47:E47"/>
    <mergeCell ref="B36:E36"/>
    <mergeCell ref="A37:E37"/>
    <mergeCell ref="B38:E38"/>
    <mergeCell ref="A39:E39"/>
    <mergeCell ref="A40:E40"/>
    <mergeCell ref="B41:E41"/>
    <mergeCell ref="B42:E42"/>
    <mergeCell ref="A43:E43"/>
    <mergeCell ref="A44:E44"/>
    <mergeCell ref="B45:E45"/>
    <mergeCell ref="B46:E46"/>
    <mergeCell ref="B35:E35"/>
    <mergeCell ref="A24:E24"/>
    <mergeCell ref="B25:E25"/>
    <mergeCell ref="B26:E26"/>
    <mergeCell ref="B27:E27"/>
    <mergeCell ref="B28:E28"/>
    <mergeCell ref="B29:E29"/>
    <mergeCell ref="B30:E30"/>
    <mergeCell ref="B31:E31"/>
    <mergeCell ref="B32:E32"/>
    <mergeCell ref="A33:E33"/>
    <mergeCell ref="A34:E34"/>
    <mergeCell ref="B19:F19"/>
    <mergeCell ref="B20:F20"/>
    <mergeCell ref="B21:F21"/>
    <mergeCell ref="A22:F22"/>
    <mergeCell ref="A23:G23"/>
    <mergeCell ref="B12:F12"/>
    <mergeCell ref="B13:F13"/>
    <mergeCell ref="A17:G17"/>
    <mergeCell ref="A18:F18"/>
    <mergeCell ref="B14:F14"/>
    <mergeCell ref="B15:F15"/>
    <mergeCell ref="A16:F16"/>
    <mergeCell ref="A7:D7"/>
    <mergeCell ref="A8:G8"/>
    <mergeCell ref="A9:F9"/>
    <mergeCell ref="B10:F10"/>
    <mergeCell ref="B11:F11"/>
    <mergeCell ref="E7:G7"/>
    <mergeCell ref="B5:D5"/>
    <mergeCell ref="E5:G5"/>
    <mergeCell ref="B6:D6"/>
    <mergeCell ref="E6:G6"/>
    <mergeCell ref="A1:G1"/>
    <mergeCell ref="A2:G2"/>
    <mergeCell ref="A3:D3"/>
    <mergeCell ref="E3:G3"/>
    <mergeCell ref="B4:D4"/>
    <mergeCell ref="E4:G4"/>
  </mergeCells>
  <pageMargins left="0.511811024" right="0.511811024" top="0.78740157499999996" bottom="0.78740157499999996" header="0.31496062000000002" footer="0.31496062000000002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K10" sqref="K10"/>
    </sheetView>
  </sheetViews>
  <sheetFormatPr defaultRowHeight="15"/>
  <cols>
    <col min="7" max="7" width="16" customWidth="1"/>
    <col min="11" max="11" width="10.7109375" bestFit="1" customWidth="1"/>
    <col min="15" max="15" width="10.7109375" bestFit="1" customWidth="1"/>
    <col min="263" max="263" width="16" customWidth="1"/>
    <col min="267" max="267" width="10.7109375" bestFit="1" customWidth="1"/>
    <col min="519" max="519" width="16" customWidth="1"/>
    <col min="523" max="523" width="10.7109375" bestFit="1" customWidth="1"/>
    <col min="775" max="775" width="16" customWidth="1"/>
    <col min="779" max="779" width="10.7109375" bestFit="1" customWidth="1"/>
    <col min="1031" max="1031" width="16" customWidth="1"/>
    <col min="1035" max="1035" width="10.7109375" bestFit="1" customWidth="1"/>
    <col min="1287" max="1287" width="16" customWidth="1"/>
    <col min="1291" max="1291" width="10.7109375" bestFit="1" customWidth="1"/>
    <col min="1543" max="1543" width="16" customWidth="1"/>
    <col min="1547" max="1547" width="10.7109375" bestFit="1" customWidth="1"/>
    <col min="1799" max="1799" width="16" customWidth="1"/>
    <col min="1803" max="1803" width="10.7109375" bestFit="1" customWidth="1"/>
    <col min="2055" max="2055" width="16" customWidth="1"/>
    <col min="2059" max="2059" width="10.7109375" bestFit="1" customWidth="1"/>
    <col min="2311" max="2311" width="16" customWidth="1"/>
    <col min="2315" max="2315" width="10.7109375" bestFit="1" customWidth="1"/>
    <col min="2567" max="2567" width="16" customWidth="1"/>
    <col min="2571" max="2571" width="10.7109375" bestFit="1" customWidth="1"/>
    <col min="2823" max="2823" width="16" customWidth="1"/>
    <col min="2827" max="2827" width="10.7109375" bestFit="1" customWidth="1"/>
    <col min="3079" max="3079" width="16" customWidth="1"/>
    <col min="3083" max="3083" width="10.7109375" bestFit="1" customWidth="1"/>
    <col min="3335" max="3335" width="16" customWidth="1"/>
    <col min="3339" max="3339" width="10.7109375" bestFit="1" customWidth="1"/>
    <col min="3591" max="3591" width="16" customWidth="1"/>
    <col min="3595" max="3595" width="10.7109375" bestFit="1" customWidth="1"/>
    <col min="3847" max="3847" width="16" customWidth="1"/>
    <col min="3851" max="3851" width="10.7109375" bestFit="1" customWidth="1"/>
    <col min="4103" max="4103" width="16" customWidth="1"/>
    <col min="4107" max="4107" width="10.7109375" bestFit="1" customWidth="1"/>
    <col min="4359" max="4359" width="16" customWidth="1"/>
    <col min="4363" max="4363" width="10.7109375" bestFit="1" customWidth="1"/>
    <col min="4615" max="4615" width="16" customWidth="1"/>
    <col min="4619" max="4619" width="10.7109375" bestFit="1" customWidth="1"/>
    <col min="4871" max="4871" width="16" customWidth="1"/>
    <col min="4875" max="4875" width="10.7109375" bestFit="1" customWidth="1"/>
    <col min="5127" max="5127" width="16" customWidth="1"/>
    <col min="5131" max="5131" width="10.7109375" bestFit="1" customWidth="1"/>
    <col min="5383" max="5383" width="16" customWidth="1"/>
    <col min="5387" max="5387" width="10.7109375" bestFit="1" customWidth="1"/>
    <col min="5639" max="5639" width="16" customWidth="1"/>
    <col min="5643" max="5643" width="10.7109375" bestFit="1" customWidth="1"/>
    <col min="5895" max="5895" width="16" customWidth="1"/>
    <col min="5899" max="5899" width="10.7109375" bestFit="1" customWidth="1"/>
    <col min="6151" max="6151" width="16" customWidth="1"/>
    <col min="6155" max="6155" width="10.7109375" bestFit="1" customWidth="1"/>
    <col min="6407" max="6407" width="16" customWidth="1"/>
    <col min="6411" max="6411" width="10.7109375" bestFit="1" customWidth="1"/>
    <col min="6663" max="6663" width="16" customWidth="1"/>
    <col min="6667" max="6667" width="10.7109375" bestFit="1" customWidth="1"/>
    <col min="6919" max="6919" width="16" customWidth="1"/>
    <col min="6923" max="6923" width="10.7109375" bestFit="1" customWidth="1"/>
    <col min="7175" max="7175" width="16" customWidth="1"/>
    <col min="7179" max="7179" width="10.7109375" bestFit="1" customWidth="1"/>
    <col min="7431" max="7431" width="16" customWidth="1"/>
    <col min="7435" max="7435" width="10.7109375" bestFit="1" customWidth="1"/>
    <col min="7687" max="7687" width="16" customWidth="1"/>
    <col min="7691" max="7691" width="10.7109375" bestFit="1" customWidth="1"/>
    <col min="7943" max="7943" width="16" customWidth="1"/>
    <col min="7947" max="7947" width="10.7109375" bestFit="1" customWidth="1"/>
    <col min="8199" max="8199" width="16" customWidth="1"/>
    <col min="8203" max="8203" width="10.7109375" bestFit="1" customWidth="1"/>
    <col min="8455" max="8455" width="16" customWidth="1"/>
    <col min="8459" max="8459" width="10.7109375" bestFit="1" customWidth="1"/>
    <col min="8711" max="8711" width="16" customWidth="1"/>
    <col min="8715" max="8715" width="10.7109375" bestFit="1" customWidth="1"/>
    <col min="8967" max="8967" width="16" customWidth="1"/>
    <col min="8971" max="8971" width="10.7109375" bestFit="1" customWidth="1"/>
    <col min="9223" max="9223" width="16" customWidth="1"/>
    <col min="9227" max="9227" width="10.7109375" bestFit="1" customWidth="1"/>
    <col min="9479" max="9479" width="16" customWidth="1"/>
    <col min="9483" max="9483" width="10.7109375" bestFit="1" customWidth="1"/>
    <col min="9735" max="9735" width="16" customWidth="1"/>
    <col min="9739" max="9739" width="10.7109375" bestFit="1" customWidth="1"/>
    <col min="9991" max="9991" width="16" customWidth="1"/>
    <col min="9995" max="9995" width="10.7109375" bestFit="1" customWidth="1"/>
    <col min="10247" max="10247" width="16" customWidth="1"/>
    <col min="10251" max="10251" width="10.7109375" bestFit="1" customWidth="1"/>
    <col min="10503" max="10503" width="16" customWidth="1"/>
    <col min="10507" max="10507" width="10.7109375" bestFit="1" customWidth="1"/>
    <col min="10759" max="10759" width="16" customWidth="1"/>
    <col min="10763" max="10763" width="10.7109375" bestFit="1" customWidth="1"/>
    <col min="11015" max="11015" width="16" customWidth="1"/>
    <col min="11019" max="11019" width="10.7109375" bestFit="1" customWidth="1"/>
    <col min="11271" max="11271" width="16" customWidth="1"/>
    <col min="11275" max="11275" width="10.7109375" bestFit="1" customWidth="1"/>
    <col min="11527" max="11527" width="16" customWidth="1"/>
    <col min="11531" max="11531" width="10.7109375" bestFit="1" customWidth="1"/>
    <col min="11783" max="11783" width="16" customWidth="1"/>
    <col min="11787" max="11787" width="10.7109375" bestFit="1" customWidth="1"/>
    <col min="12039" max="12039" width="16" customWidth="1"/>
    <col min="12043" max="12043" width="10.7109375" bestFit="1" customWidth="1"/>
    <col min="12295" max="12295" width="16" customWidth="1"/>
    <col min="12299" max="12299" width="10.7109375" bestFit="1" customWidth="1"/>
    <col min="12551" max="12551" width="16" customWidth="1"/>
    <col min="12555" max="12555" width="10.7109375" bestFit="1" customWidth="1"/>
    <col min="12807" max="12807" width="16" customWidth="1"/>
    <col min="12811" max="12811" width="10.7109375" bestFit="1" customWidth="1"/>
    <col min="13063" max="13063" width="16" customWidth="1"/>
    <col min="13067" max="13067" width="10.7109375" bestFit="1" customWidth="1"/>
    <col min="13319" max="13319" width="16" customWidth="1"/>
    <col min="13323" max="13323" width="10.7109375" bestFit="1" customWidth="1"/>
    <col min="13575" max="13575" width="16" customWidth="1"/>
    <col min="13579" max="13579" width="10.7109375" bestFit="1" customWidth="1"/>
    <col min="13831" max="13831" width="16" customWidth="1"/>
    <col min="13835" max="13835" width="10.7109375" bestFit="1" customWidth="1"/>
    <col min="14087" max="14087" width="16" customWidth="1"/>
    <col min="14091" max="14091" width="10.7109375" bestFit="1" customWidth="1"/>
    <col min="14343" max="14343" width="16" customWidth="1"/>
    <col min="14347" max="14347" width="10.7109375" bestFit="1" customWidth="1"/>
    <col min="14599" max="14599" width="16" customWidth="1"/>
    <col min="14603" max="14603" width="10.7109375" bestFit="1" customWidth="1"/>
    <col min="14855" max="14855" width="16" customWidth="1"/>
    <col min="14859" max="14859" width="10.7109375" bestFit="1" customWidth="1"/>
    <col min="15111" max="15111" width="16" customWidth="1"/>
    <col min="15115" max="15115" width="10.7109375" bestFit="1" customWidth="1"/>
    <col min="15367" max="15367" width="16" customWidth="1"/>
    <col min="15371" max="15371" width="10.7109375" bestFit="1" customWidth="1"/>
    <col min="15623" max="15623" width="16" customWidth="1"/>
    <col min="15627" max="15627" width="10.7109375" bestFit="1" customWidth="1"/>
    <col min="15879" max="15879" width="16" customWidth="1"/>
    <col min="15883" max="15883" width="10.7109375" bestFit="1" customWidth="1"/>
    <col min="16135" max="16135" width="16" customWidth="1"/>
    <col min="16139" max="16139" width="10.7109375" bestFit="1" customWidth="1"/>
  </cols>
  <sheetData>
    <row r="1" spans="1:15" ht="15.75" thickBot="1">
      <c r="A1" s="260" t="s">
        <v>0</v>
      </c>
      <c r="B1" s="261"/>
      <c r="C1" s="261"/>
      <c r="D1" s="261"/>
      <c r="E1" s="261"/>
      <c r="F1" s="261"/>
      <c r="G1" s="262"/>
    </row>
    <row r="2" spans="1:15" ht="15.75" thickBot="1">
      <c r="A2" s="263" t="s">
        <v>226</v>
      </c>
      <c r="B2" s="264"/>
      <c r="C2" s="264"/>
      <c r="D2" s="264"/>
      <c r="E2" s="264"/>
      <c r="F2" s="264"/>
      <c r="G2" s="265"/>
    </row>
    <row r="3" spans="1:15" ht="15.75" customHeight="1" thickBot="1">
      <c r="A3" s="263" t="s">
        <v>1</v>
      </c>
      <c r="B3" s="264"/>
      <c r="C3" s="264"/>
      <c r="D3" s="265"/>
      <c r="E3" s="266" t="s">
        <v>2</v>
      </c>
      <c r="F3" s="267"/>
      <c r="G3" s="268"/>
    </row>
    <row r="4" spans="1:15" ht="15.75" thickBot="1">
      <c r="A4" s="1" t="s">
        <v>3</v>
      </c>
      <c r="B4" s="269" t="s">
        <v>4</v>
      </c>
      <c r="C4" s="270"/>
      <c r="D4" s="271"/>
      <c r="E4" s="272">
        <v>1919.01</v>
      </c>
      <c r="F4" s="273"/>
      <c r="G4" s="274"/>
    </row>
    <row r="5" spans="1:15" ht="15.75" thickBot="1">
      <c r="A5" s="1" t="s">
        <v>5</v>
      </c>
      <c r="B5" s="269" t="s">
        <v>126</v>
      </c>
      <c r="C5" s="270"/>
      <c r="D5" s="271"/>
      <c r="E5" s="278">
        <f>E4*0.3</f>
        <v>575.70299999999997</v>
      </c>
      <c r="F5" s="279"/>
      <c r="G5" s="280"/>
    </row>
    <row r="6" spans="1:15" ht="15.75" thickBot="1">
      <c r="A6" s="281" t="s">
        <v>12</v>
      </c>
      <c r="B6" s="282"/>
      <c r="C6" s="282"/>
      <c r="D6" s="283"/>
      <c r="E6" s="284">
        <f>SUM(E4:E5)</f>
        <v>2494.7129999999997</v>
      </c>
      <c r="F6" s="285"/>
      <c r="G6" s="286"/>
    </row>
    <row r="7" spans="1:15" ht="15.75" thickBot="1">
      <c r="A7" s="260" t="s">
        <v>13</v>
      </c>
      <c r="B7" s="261"/>
      <c r="C7" s="261"/>
      <c r="D7" s="261"/>
      <c r="E7" s="261"/>
      <c r="F7" s="261"/>
      <c r="G7" s="262"/>
    </row>
    <row r="8" spans="1:15" ht="15.75" thickBot="1">
      <c r="A8" s="287" t="s">
        <v>14</v>
      </c>
      <c r="B8" s="288"/>
      <c r="C8" s="288"/>
      <c r="D8" s="288"/>
      <c r="E8" s="288"/>
      <c r="F8" s="289"/>
      <c r="G8" s="2" t="s">
        <v>15</v>
      </c>
    </row>
    <row r="9" spans="1:15" ht="15.75" thickBot="1">
      <c r="A9" s="3" t="s">
        <v>3</v>
      </c>
      <c r="B9" s="275" t="s">
        <v>16</v>
      </c>
      <c r="C9" s="276"/>
      <c r="D9" s="276"/>
      <c r="E9" s="276"/>
      <c r="F9" s="277"/>
      <c r="G9" s="4">
        <f>(4.7*2*21)-0.06*E4</f>
        <v>82.259400000000014</v>
      </c>
    </row>
    <row r="10" spans="1:15" ht="15.75" thickBot="1">
      <c r="A10" s="3" t="s">
        <v>5</v>
      </c>
      <c r="B10" s="275" t="s">
        <v>17</v>
      </c>
      <c r="C10" s="276"/>
      <c r="D10" s="276"/>
      <c r="E10" s="276"/>
      <c r="F10" s="277"/>
      <c r="G10" s="4">
        <f>'Memoria de calculo'!F33</f>
        <v>635.88</v>
      </c>
    </row>
    <row r="11" spans="1:15" ht="15.75" customHeight="1" thickBot="1">
      <c r="A11" s="3" t="s">
        <v>6</v>
      </c>
      <c r="B11" s="275" t="s">
        <v>156</v>
      </c>
      <c r="C11" s="276"/>
      <c r="D11" s="276"/>
      <c r="E11" s="276"/>
      <c r="F11" s="277"/>
      <c r="G11" s="4">
        <v>31.14</v>
      </c>
    </row>
    <row r="12" spans="1:15" ht="15.75" customHeight="1" thickBot="1">
      <c r="A12" s="3" t="s">
        <v>7</v>
      </c>
      <c r="B12" s="275" t="s">
        <v>217</v>
      </c>
      <c r="C12" s="276"/>
      <c r="D12" s="276"/>
      <c r="E12" s="276"/>
      <c r="F12" s="277"/>
      <c r="G12" s="4">
        <v>14.023999999999999</v>
      </c>
    </row>
    <row r="13" spans="1:15" ht="15.75" customHeight="1">
      <c r="A13" s="153" t="s">
        <v>8</v>
      </c>
      <c r="B13" s="290" t="s">
        <v>157</v>
      </c>
      <c r="C13" s="291"/>
      <c r="D13" s="291"/>
      <c r="E13" s="291"/>
      <c r="F13" s="292"/>
      <c r="G13" s="154">
        <v>2.35</v>
      </c>
      <c r="O13" s="32"/>
    </row>
    <row r="14" spans="1:15" ht="15.75" customHeight="1">
      <c r="A14" s="155" t="s">
        <v>9</v>
      </c>
      <c r="B14" s="296" t="s">
        <v>218</v>
      </c>
      <c r="C14" s="296"/>
      <c r="D14" s="296"/>
      <c r="E14" s="296"/>
      <c r="F14" s="296"/>
      <c r="G14" s="156">
        <f>'Memoria de calculo'!E41</f>
        <v>22.36</v>
      </c>
      <c r="O14" s="32"/>
    </row>
    <row r="15" spans="1:15" ht="15.75" thickBot="1">
      <c r="A15" s="293" t="s">
        <v>18</v>
      </c>
      <c r="B15" s="294"/>
      <c r="C15" s="294"/>
      <c r="D15" s="294"/>
      <c r="E15" s="294"/>
      <c r="F15" s="295"/>
      <c r="G15" s="5">
        <f>SUM(G9:G14)</f>
        <v>788.01340000000005</v>
      </c>
    </row>
    <row r="16" spans="1:15" ht="15.75" thickBot="1">
      <c r="A16" s="260" t="s">
        <v>19</v>
      </c>
      <c r="B16" s="261"/>
      <c r="C16" s="261"/>
      <c r="D16" s="261"/>
      <c r="E16" s="261"/>
      <c r="F16" s="261"/>
      <c r="G16" s="262"/>
    </row>
    <row r="17" spans="1:13" ht="15.75" thickBot="1">
      <c r="A17" s="287" t="s">
        <v>20</v>
      </c>
      <c r="B17" s="288"/>
      <c r="C17" s="288"/>
      <c r="D17" s="288"/>
      <c r="E17" s="288"/>
      <c r="F17" s="289"/>
      <c r="G17" s="6" t="s">
        <v>15</v>
      </c>
      <c r="L17" s="32"/>
    </row>
    <row r="18" spans="1:13" ht="15.75" thickBot="1">
      <c r="A18" s="3" t="s">
        <v>3</v>
      </c>
      <c r="B18" s="275" t="s">
        <v>21</v>
      </c>
      <c r="C18" s="276"/>
      <c r="D18" s="276"/>
      <c r="E18" s="276"/>
      <c r="F18" s="277"/>
      <c r="G18" s="4">
        <f>Uniforme!Z21</f>
        <v>182.2558333333333</v>
      </c>
    </row>
    <row r="19" spans="1:13" ht="15.75" thickBot="1">
      <c r="A19" s="3" t="s">
        <v>5</v>
      </c>
      <c r="B19" s="275" t="s">
        <v>219</v>
      </c>
      <c r="C19" s="276"/>
      <c r="D19" s="276"/>
      <c r="E19" s="276"/>
      <c r="F19" s="277"/>
      <c r="G19" s="4">
        <f>Equipamentos!K18</f>
        <v>21.030917317708333</v>
      </c>
    </row>
    <row r="20" spans="1:13" ht="15.75" thickBot="1">
      <c r="A20" s="3" t="s">
        <v>6</v>
      </c>
      <c r="B20" s="275" t="s">
        <v>11</v>
      </c>
      <c r="C20" s="276"/>
      <c r="D20" s="276"/>
      <c r="E20" s="276"/>
      <c r="F20" s="277"/>
      <c r="G20" s="4">
        <v>0</v>
      </c>
    </row>
    <row r="21" spans="1:13" ht="15.75" thickBot="1">
      <c r="A21" s="281" t="s">
        <v>23</v>
      </c>
      <c r="B21" s="282"/>
      <c r="C21" s="282"/>
      <c r="D21" s="282"/>
      <c r="E21" s="282"/>
      <c r="F21" s="283"/>
      <c r="G21" s="5">
        <f>SUM(G18:G20)</f>
        <v>203.28675065104164</v>
      </c>
    </row>
    <row r="22" spans="1:13" ht="15.75" thickBot="1">
      <c r="A22" s="260" t="s">
        <v>24</v>
      </c>
      <c r="B22" s="261"/>
      <c r="C22" s="261"/>
      <c r="D22" s="261"/>
      <c r="E22" s="261"/>
      <c r="F22" s="261"/>
      <c r="G22" s="262"/>
    </row>
    <row r="23" spans="1:13" ht="15.75" thickBot="1">
      <c r="A23" s="297" t="s">
        <v>25</v>
      </c>
      <c r="B23" s="298"/>
      <c r="C23" s="298"/>
      <c r="D23" s="298"/>
      <c r="E23" s="299"/>
      <c r="F23" s="7" t="s">
        <v>26</v>
      </c>
      <c r="G23" s="2" t="s">
        <v>15</v>
      </c>
    </row>
    <row r="24" spans="1:13" ht="15.75" thickBot="1">
      <c r="A24" s="8" t="s">
        <v>3</v>
      </c>
      <c r="B24" s="275" t="s">
        <v>27</v>
      </c>
      <c r="C24" s="276"/>
      <c r="D24" s="276"/>
      <c r="E24" s="277"/>
      <c r="F24" s="118">
        <v>0.2</v>
      </c>
      <c r="G24" s="10">
        <f>PRODUCT(E6,F24)</f>
        <v>498.94259999999997</v>
      </c>
    </row>
    <row r="25" spans="1:13" ht="15.75" customHeight="1" thickBot="1">
      <c r="A25" s="8" t="s">
        <v>5</v>
      </c>
      <c r="B25" s="275" t="s">
        <v>28</v>
      </c>
      <c r="C25" s="276"/>
      <c r="D25" s="276"/>
      <c r="E25" s="277"/>
      <c r="F25" s="118">
        <v>1.4999999999999999E-2</v>
      </c>
      <c r="G25" s="10">
        <f>PRODUCT(E6,F25)</f>
        <v>37.420694999999995</v>
      </c>
    </row>
    <row r="26" spans="1:13" ht="15.75" customHeight="1" thickBot="1">
      <c r="A26" s="8" t="s">
        <v>6</v>
      </c>
      <c r="B26" s="275" t="s">
        <v>29</v>
      </c>
      <c r="C26" s="276"/>
      <c r="D26" s="276"/>
      <c r="E26" s="277"/>
      <c r="F26" s="118">
        <v>0.01</v>
      </c>
      <c r="G26" s="10">
        <f>PRODUCT(E6,F26)</f>
        <v>24.947129999999998</v>
      </c>
    </row>
    <row r="27" spans="1:13" ht="15.75" thickBot="1">
      <c r="A27" s="8" t="s">
        <v>7</v>
      </c>
      <c r="B27" s="275" t="s">
        <v>30</v>
      </c>
      <c r="C27" s="276"/>
      <c r="D27" s="276"/>
      <c r="E27" s="277"/>
      <c r="F27" s="118">
        <v>2E-3</v>
      </c>
      <c r="G27" s="10">
        <f>PRODUCT(E6,F27)</f>
        <v>4.9894259999999999</v>
      </c>
    </row>
    <row r="28" spans="1:13" ht="15.75" customHeight="1" thickBot="1">
      <c r="A28" s="8" t="s">
        <v>8</v>
      </c>
      <c r="B28" s="275" t="s">
        <v>31</v>
      </c>
      <c r="C28" s="276"/>
      <c r="D28" s="276"/>
      <c r="E28" s="277"/>
      <c r="F28" s="118">
        <v>2.5000000000000001E-2</v>
      </c>
      <c r="G28" s="10">
        <f>PRODUCT(E6,F28)</f>
        <v>62.367824999999996</v>
      </c>
    </row>
    <row r="29" spans="1:13" ht="15.75" thickBot="1">
      <c r="A29" s="8" t="s">
        <v>9</v>
      </c>
      <c r="B29" s="275" t="s">
        <v>32</v>
      </c>
      <c r="C29" s="276"/>
      <c r="D29" s="276"/>
      <c r="E29" s="277"/>
      <c r="F29" s="118">
        <v>0.08</v>
      </c>
      <c r="G29" s="10">
        <f>PRODUCT(E6,F29)</f>
        <v>199.57703999999998</v>
      </c>
      <c r="M29" s="11"/>
    </row>
    <row r="30" spans="1:13" ht="15.75" customHeight="1" thickBot="1">
      <c r="A30" s="8" t="s">
        <v>10</v>
      </c>
      <c r="B30" s="275" t="s">
        <v>33</v>
      </c>
      <c r="C30" s="276"/>
      <c r="D30" s="276"/>
      <c r="E30" s="277"/>
      <c r="F30" s="118">
        <v>0.03</v>
      </c>
      <c r="G30" s="10">
        <f>PRODUCT(E6,F30)</f>
        <v>74.84138999999999</v>
      </c>
    </row>
    <row r="31" spans="1:13" ht="15.75" thickBot="1">
      <c r="A31" s="8" t="s">
        <v>34</v>
      </c>
      <c r="B31" s="275" t="s">
        <v>35</v>
      </c>
      <c r="C31" s="276"/>
      <c r="D31" s="276"/>
      <c r="E31" s="277"/>
      <c r="F31" s="118">
        <v>6.0000000000000001E-3</v>
      </c>
      <c r="G31" s="10">
        <f>PRODUCT(E6,F31)</f>
        <v>14.968277999999998</v>
      </c>
    </row>
    <row r="32" spans="1:13" ht="15.75" thickBot="1">
      <c r="A32" s="300" t="s">
        <v>36</v>
      </c>
      <c r="B32" s="301"/>
      <c r="C32" s="301"/>
      <c r="D32" s="301"/>
      <c r="E32" s="302"/>
      <c r="F32" s="12">
        <f>SUM(F24:F31)</f>
        <v>0.3680000000000001</v>
      </c>
      <c r="G32" s="5">
        <f>IF(SUM(G24:G31)=E6*F32,SUM(G24:G31),"ERRO")</f>
        <v>918.05438400000003</v>
      </c>
    </row>
    <row r="33" spans="1:7" ht="15.75" thickBot="1">
      <c r="A33" s="297" t="s">
        <v>37</v>
      </c>
      <c r="B33" s="298"/>
      <c r="C33" s="298"/>
      <c r="D33" s="298"/>
      <c r="E33" s="299"/>
      <c r="F33" s="13" t="s">
        <v>26</v>
      </c>
      <c r="G33" s="2" t="s">
        <v>15</v>
      </c>
    </row>
    <row r="34" spans="1:7" ht="15.75" thickBot="1">
      <c r="A34" s="8" t="s">
        <v>3</v>
      </c>
      <c r="B34" s="290" t="s">
        <v>38</v>
      </c>
      <c r="C34" s="291"/>
      <c r="D34" s="291"/>
      <c r="E34" s="292"/>
      <c r="F34" s="14">
        <v>9.0899999999999995E-2</v>
      </c>
      <c r="G34" s="15">
        <f>PRODUCT(E6,F34)</f>
        <v>226.76941169999995</v>
      </c>
    </row>
    <row r="35" spans="1:7" ht="15.75" thickBot="1">
      <c r="A35" s="16" t="s">
        <v>5</v>
      </c>
      <c r="B35" s="303" t="s">
        <v>39</v>
      </c>
      <c r="C35" s="304"/>
      <c r="D35" s="304"/>
      <c r="E35" s="305"/>
      <c r="F35" s="14">
        <v>3.0300000000000001E-2</v>
      </c>
      <c r="G35" s="15">
        <f>PRODUCT(E6,F35)</f>
        <v>75.589803899999993</v>
      </c>
    </row>
    <row r="36" spans="1:7" ht="15.75" thickBot="1">
      <c r="A36" s="306" t="s">
        <v>40</v>
      </c>
      <c r="B36" s="307"/>
      <c r="C36" s="307"/>
      <c r="D36" s="307"/>
      <c r="E36" s="308"/>
      <c r="F36" s="9">
        <f>SUM(F34:F35)</f>
        <v>0.1212</v>
      </c>
      <c r="G36" s="10">
        <f>SUM(G34:G35)</f>
        <v>302.35921559999997</v>
      </c>
    </row>
    <row r="37" spans="1:7" ht="15.75" thickBot="1">
      <c r="A37" s="8" t="s">
        <v>6</v>
      </c>
      <c r="B37" s="275" t="s">
        <v>41</v>
      </c>
      <c r="C37" s="276"/>
      <c r="D37" s="276"/>
      <c r="E37" s="277"/>
      <c r="F37" s="17">
        <f>F32*F36</f>
        <v>4.4601600000000012E-2</v>
      </c>
      <c r="G37" s="15">
        <f>F37*E6</f>
        <v>111.26819134080002</v>
      </c>
    </row>
    <row r="38" spans="1:7" ht="15.75" thickBot="1">
      <c r="A38" s="300" t="s">
        <v>36</v>
      </c>
      <c r="B38" s="301"/>
      <c r="C38" s="301"/>
      <c r="D38" s="301"/>
      <c r="E38" s="302"/>
      <c r="F38" s="18">
        <f>SUM(F36:F37)</f>
        <v>0.16580160000000002</v>
      </c>
      <c r="G38" s="19">
        <f>SUM(G36:G37)</f>
        <v>413.62740694079997</v>
      </c>
    </row>
    <row r="39" spans="1:7" ht="15.75" thickBot="1">
      <c r="A39" s="297" t="s">
        <v>42</v>
      </c>
      <c r="B39" s="298"/>
      <c r="C39" s="298"/>
      <c r="D39" s="298"/>
      <c r="E39" s="299"/>
      <c r="F39" s="13" t="s">
        <v>26</v>
      </c>
      <c r="G39" s="2" t="s">
        <v>15</v>
      </c>
    </row>
    <row r="40" spans="1:7" ht="15.75" customHeight="1" thickBot="1">
      <c r="A40" s="8" t="s">
        <v>3</v>
      </c>
      <c r="B40" s="275" t="s">
        <v>43</v>
      </c>
      <c r="C40" s="276"/>
      <c r="D40" s="276"/>
      <c r="E40" s="277"/>
      <c r="F40" s="14">
        <v>2.9999999999999997E-4</v>
      </c>
      <c r="G40" s="15">
        <f>PRODUCT(E6,F40)</f>
        <v>0.74841389999999985</v>
      </c>
    </row>
    <row r="41" spans="1:7" ht="15.75" thickBot="1">
      <c r="A41" s="8" t="s">
        <v>5</v>
      </c>
      <c r="B41" s="275" t="s">
        <v>44</v>
      </c>
      <c r="C41" s="276"/>
      <c r="D41" s="276"/>
      <c r="E41" s="277"/>
      <c r="F41" s="20">
        <f>F32*F40</f>
        <v>1.1040000000000003E-4</v>
      </c>
      <c r="G41" s="15">
        <f>F41*E6</f>
        <v>0.27541631520000004</v>
      </c>
    </row>
    <row r="42" spans="1:7" ht="15.75" thickBot="1">
      <c r="A42" s="300" t="s">
        <v>36</v>
      </c>
      <c r="B42" s="301"/>
      <c r="C42" s="301"/>
      <c r="D42" s="301"/>
      <c r="E42" s="302"/>
      <c r="F42" s="21">
        <f>SUM(F40:F41)</f>
        <v>4.104E-4</v>
      </c>
      <c r="G42" s="19">
        <f>SUM(G40,G41)</f>
        <v>1.0238302151999998</v>
      </c>
    </row>
    <row r="43" spans="1:7" ht="15.75" customHeight="1" thickBot="1">
      <c r="A43" s="309" t="s">
        <v>45</v>
      </c>
      <c r="B43" s="310"/>
      <c r="C43" s="310"/>
      <c r="D43" s="310"/>
      <c r="E43" s="311"/>
      <c r="F43" s="13" t="s">
        <v>26</v>
      </c>
      <c r="G43" s="2" t="s">
        <v>15</v>
      </c>
    </row>
    <row r="44" spans="1:7" ht="15.75" customHeight="1" thickBot="1">
      <c r="A44" s="8" t="s">
        <v>3</v>
      </c>
      <c r="B44" s="275" t="s">
        <v>46</v>
      </c>
      <c r="C44" s="276"/>
      <c r="D44" s="276"/>
      <c r="E44" s="277"/>
      <c r="F44" s="9">
        <v>4.1700000000000001E-3</v>
      </c>
      <c r="G44" s="10">
        <f>PRODUCT(E6,F44)</f>
        <v>10.40295321</v>
      </c>
    </row>
    <row r="45" spans="1:7" ht="15.75" thickBot="1">
      <c r="A45" s="8" t="s">
        <v>5</v>
      </c>
      <c r="B45" s="275" t="s">
        <v>47</v>
      </c>
      <c r="C45" s="276"/>
      <c r="D45" s="276"/>
      <c r="E45" s="277"/>
      <c r="F45" s="9">
        <f>8%*F44</f>
        <v>3.3360000000000003E-4</v>
      </c>
      <c r="G45" s="10">
        <f>F45*E6</f>
        <v>0.83223625680000002</v>
      </c>
    </row>
    <row r="46" spans="1:7" ht="15.75" customHeight="1" thickBot="1">
      <c r="A46" s="8" t="s">
        <v>6</v>
      </c>
      <c r="B46" s="275" t="s">
        <v>48</v>
      </c>
      <c r="C46" s="276"/>
      <c r="D46" s="276"/>
      <c r="E46" s="277"/>
      <c r="F46" s="22">
        <v>1.4999999999999999E-4</v>
      </c>
      <c r="G46" s="10">
        <f>F46*E6</f>
        <v>0.37420694999999993</v>
      </c>
    </row>
    <row r="47" spans="1:7" ht="15.75" customHeight="1" thickBot="1">
      <c r="A47" s="8" t="s">
        <v>7</v>
      </c>
      <c r="B47" s="275" t="s">
        <v>49</v>
      </c>
      <c r="C47" s="276"/>
      <c r="D47" s="276"/>
      <c r="E47" s="277"/>
      <c r="F47" s="9">
        <v>1.9439999999999999E-2</v>
      </c>
      <c r="G47" s="10">
        <f>PRODUCT(E6,F47)</f>
        <v>48.497220719999994</v>
      </c>
    </row>
    <row r="48" spans="1:7" ht="15.75" thickBot="1">
      <c r="A48" s="8" t="s">
        <v>8</v>
      </c>
      <c r="B48" s="275" t="s">
        <v>50</v>
      </c>
      <c r="C48" s="276"/>
      <c r="D48" s="276"/>
      <c r="E48" s="277"/>
      <c r="F48" s="23">
        <f>F32*F47</f>
        <v>7.153920000000002E-3</v>
      </c>
      <c r="G48" s="10">
        <f>F48*E6</f>
        <v>17.846977224960003</v>
      </c>
    </row>
    <row r="49" spans="1:7" ht="15.75" thickBot="1">
      <c r="A49" s="8" t="s">
        <v>9</v>
      </c>
      <c r="B49" s="275" t="s">
        <v>51</v>
      </c>
      <c r="C49" s="276"/>
      <c r="D49" s="276"/>
      <c r="E49" s="277"/>
      <c r="F49" s="24">
        <v>1E-4</v>
      </c>
      <c r="G49" s="10">
        <f>E6*F49</f>
        <v>0.24947129999999998</v>
      </c>
    </row>
    <row r="50" spans="1:7" ht="15.75" customHeight="1" thickBot="1">
      <c r="A50" s="8" t="s">
        <v>10</v>
      </c>
      <c r="B50" s="275" t="s">
        <v>52</v>
      </c>
      <c r="C50" s="276"/>
      <c r="D50" s="276"/>
      <c r="E50" s="277"/>
      <c r="F50" s="9">
        <v>4.3636000000000001E-2</v>
      </c>
      <c r="G50" s="10">
        <f>PRODUCT(E6,F50)</f>
        <v>108.859296468</v>
      </c>
    </row>
    <row r="51" spans="1:7" ht="15.75" thickBot="1">
      <c r="A51" s="300" t="s">
        <v>36</v>
      </c>
      <c r="B51" s="301"/>
      <c r="C51" s="301"/>
      <c r="D51" s="301"/>
      <c r="E51" s="302"/>
      <c r="F51" s="25">
        <f>SUM(F44:F50)</f>
        <v>7.4983519999999998E-2</v>
      </c>
      <c r="G51" s="26">
        <f>SUM(G44:G50)</f>
        <v>187.06236212976</v>
      </c>
    </row>
    <row r="52" spans="1:7" ht="15.75" thickBot="1">
      <c r="A52" s="312" t="s">
        <v>53</v>
      </c>
      <c r="B52" s="313"/>
      <c r="C52" s="313"/>
      <c r="D52" s="313"/>
      <c r="E52" s="314"/>
      <c r="F52" s="7" t="s">
        <v>26</v>
      </c>
      <c r="G52" s="2" t="s">
        <v>15</v>
      </c>
    </row>
    <row r="53" spans="1:7" ht="15.75" customHeight="1" thickBot="1">
      <c r="A53" s="8" t="s">
        <v>3</v>
      </c>
      <c r="B53" s="275" t="s">
        <v>54</v>
      </c>
      <c r="C53" s="276"/>
      <c r="D53" s="276"/>
      <c r="E53" s="277"/>
      <c r="F53" s="9">
        <v>9.0899999999999995E-2</v>
      </c>
      <c r="G53" s="10">
        <f>PRODUCT(E6,F53)</f>
        <v>226.76941169999995</v>
      </c>
    </row>
    <row r="54" spans="1:7" ht="15.75" customHeight="1" thickBot="1">
      <c r="A54" s="8" t="s">
        <v>5</v>
      </c>
      <c r="B54" s="275" t="s">
        <v>55</v>
      </c>
      <c r="C54" s="276"/>
      <c r="D54" s="276"/>
      <c r="E54" s="277"/>
      <c r="F54" s="9">
        <v>1.66E-2</v>
      </c>
      <c r="G54" s="10">
        <f>PRODUCT(E6,F54)</f>
        <v>41.412235799999998</v>
      </c>
    </row>
    <row r="55" spans="1:7" ht="15.75" customHeight="1" thickBot="1">
      <c r="A55" s="8" t="s">
        <v>6</v>
      </c>
      <c r="B55" s="275" t="s">
        <v>56</v>
      </c>
      <c r="C55" s="276"/>
      <c r="D55" s="276"/>
      <c r="E55" s="277"/>
      <c r="F55" s="9">
        <v>2.0000000000000001E-4</v>
      </c>
      <c r="G55" s="10">
        <f>PRODUCT(E6,F55)</f>
        <v>0.49894259999999996</v>
      </c>
    </row>
    <row r="56" spans="1:7" ht="15.75" customHeight="1" thickBot="1">
      <c r="A56" s="8" t="s">
        <v>7</v>
      </c>
      <c r="B56" s="275" t="s">
        <v>57</v>
      </c>
      <c r="C56" s="276"/>
      <c r="D56" s="276"/>
      <c r="E56" s="277"/>
      <c r="F56" s="9">
        <v>8.2000000000000007E-3</v>
      </c>
      <c r="G56" s="10">
        <f>PRODUCT(E6,F56)</f>
        <v>20.456646599999999</v>
      </c>
    </row>
    <row r="57" spans="1:7" ht="15.75" customHeight="1" thickBot="1">
      <c r="A57" s="8" t="s">
        <v>8</v>
      </c>
      <c r="B57" s="275" t="s">
        <v>58</v>
      </c>
      <c r="C57" s="276"/>
      <c r="D57" s="276"/>
      <c r="E57" s="277"/>
      <c r="F57" s="9">
        <v>2.9999999999999997E-4</v>
      </c>
      <c r="G57" s="10">
        <f>PRODUCT(E6,F57)</f>
        <v>0.74841389999999985</v>
      </c>
    </row>
    <row r="58" spans="1:7" ht="15.75" customHeight="1" thickBot="1">
      <c r="A58" s="8" t="s">
        <v>9</v>
      </c>
      <c r="B58" s="275" t="s">
        <v>59</v>
      </c>
      <c r="C58" s="276"/>
      <c r="D58" s="276"/>
      <c r="E58" s="277"/>
      <c r="F58" s="9">
        <v>0</v>
      </c>
      <c r="G58" s="10">
        <v>0</v>
      </c>
    </row>
    <row r="59" spans="1:7" ht="15.75" thickBot="1">
      <c r="A59" s="306" t="s">
        <v>40</v>
      </c>
      <c r="B59" s="315"/>
      <c r="C59" s="315"/>
      <c r="D59" s="315"/>
      <c r="E59" s="316"/>
      <c r="F59" s="9">
        <f>SUM(F53:F58)</f>
        <v>0.1162</v>
      </c>
      <c r="G59" s="10">
        <f>SUM(G53:G58)</f>
        <v>289.88565059999996</v>
      </c>
    </row>
    <row r="60" spans="1:7" ht="15.75" thickBot="1">
      <c r="A60" s="27" t="s">
        <v>10</v>
      </c>
      <c r="B60" s="275" t="s">
        <v>60</v>
      </c>
      <c r="C60" s="276"/>
      <c r="D60" s="276"/>
      <c r="E60" s="277"/>
      <c r="F60" s="23">
        <f>F59*F32</f>
        <v>4.2761600000000011E-2</v>
      </c>
      <c r="G60" s="10">
        <f>F60*E6</f>
        <v>106.67791942080001</v>
      </c>
    </row>
    <row r="61" spans="1:7" ht="15.75" thickBot="1">
      <c r="A61" s="300" t="s">
        <v>36</v>
      </c>
      <c r="B61" s="301"/>
      <c r="C61" s="301"/>
      <c r="D61" s="301"/>
      <c r="E61" s="302"/>
      <c r="F61" s="18">
        <f>SUM(F59:F60)</f>
        <v>0.15896160000000001</v>
      </c>
      <c r="G61" s="19">
        <f>SUM(G59,G60)</f>
        <v>396.56357002079994</v>
      </c>
    </row>
    <row r="62" spans="1:7" ht="15.75" thickBot="1">
      <c r="A62" s="260" t="s">
        <v>61</v>
      </c>
      <c r="B62" s="261"/>
      <c r="C62" s="261"/>
      <c r="D62" s="261"/>
      <c r="E62" s="261"/>
      <c r="F62" s="261"/>
      <c r="G62" s="262"/>
    </row>
    <row r="63" spans="1:7" ht="15.75" customHeight="1" thickBot="1">
      <c r="A63" s="317" t="s">
        <v>62</v>
      </c>
      <c r="B63" s="318"/>
      <c r="C63" s="318"/>
      <c r="D63" s="318"/>
      <c r="E63" s="319"/>
      <c r="F63" s="8" t="s">
        <v>26</v>
      </c>
      <c r="G63" s="2" t="s">
        <v>15</v>
      </c>
    </row>
    <row r="64" spans="1:7" ht="15.75" customHeight="1" thickBot="1">
      <c r="A64" s="3" t="s">
        <v>63</v>
      </c>
      <c r="B64" s="275" t="s">
        <v>64</v>
      </c>
      <c r="C64" s="276"/>
      <c r="D64" s="276"/>
      <c r="E64" s="277"/>
      <c r="F64" s="28">
        <f>F32</f>
        <v>0.3680000000000001</v>
      </c>
      <c r="G64" s="10">
        <f>G32</f>
        <v>918.05438400000003</v>
      </c>
    </row>
    <row r="65" spans="1:11" ht="15.75" customHeight="1" thickBot="1">
      <c r="A65" s="3" t="s">
        <v>65</v>
      </c>
      <c r="B65" s="275" t="s">
        <v>66</v>
      </c>
      <c r="C65" s="276"/>
      <c r="D65" s="276"/>
      <c r="E65" s="277"/>
      <c r="F65" s="28">
        <f>F38</f>
        <v>0.16580160000000002</v>
      </c>
      <c r="G65" s="10">
        <f>G38</f>
        <v>413.62740694079997</v>
      </c>
    </row>
    <row r="66" spans="1:11" ht="15.75" customHeight="1" thickBot="1">
      <c r="A66" s="3" t="s">
        <v>67</v>
      </c>
      <c r="B66" s="275" t="s">
        <v>43</v>
      </c>
      <c r="C66" s="276"/>
      <c r="D66" s="276"/>
      <c r="E66" s="277"/>
      <c r="F66" s="28">
        <f>F42</f>
        <v>4.104E-4</v>
      </c>
      <c r="G66" s="10">
        <f>G42</f>
        <v>1.0238302151999998</v>
      </c>
    </row>
    <row r="67" spans="1:11" ht="15.75" customHeight="1" thickBot="1">
      <c r="A67" s="3" t="s">
        <v>68</v>
      </c>
      <c r="B67" s="275" t="s">
        <v>69</v>
      </c>
      <c r="C67" s="276"/>
      <c r="D67" s="276"/>
      <c r="E67" s="277"/>
      <c r="F67" s="28">
        <f>F51</f>
        <v>7.4983519999999998E-2</v>
      </c>
      <c r="G67" s="10">
        <f>(G51)</f>
        <v>187.06236212976</v>
      </c>
    </row>
    <row r="68" spans="1:11" ht="15.75" customHeight="1" thickBot="1">
      <c r="A68" s="3" t="s">
        <v>70</v>
      </c>
      <c r="B68" s="275" t="s">
        <v>71</v>
      </c>
      <c r="C68" s="276"/>
      <c r="D68" s="276"/>
      <c r="E68" s="277"/>
      <c r="F68" s="28">
        <f>F61</f>
        <v>0.15896160000000001</v>
      </c>
      <c r="G68" s="10">
        <f>G61</f>
        <v>396.56357002079994</v>
      </c>
    </row>
    <row r="69" spans="1:11" ht="15.75" customHeight="1" thickBot="1">
      <c r="A69" s="3" t="s">
        <v>72</v>
      </c>
      <c r="B69" s="275" t="s">
        <v>73</v>
      </c>
      <c r="C69" s="276"/>
      <c r="D69" s="276"/>
      <c r="E69" s="277"/>
      <c r="F69" s="28">
        <v>0</v>
      </c>
      <c r="G69" s="10">
        <v>0</v>
      </c>
    </row>
    <row r="70" spans="1:11" ht="15.75" thickBot="1">
      <c r="A70" s="281" t="s">
        <v>74</v>
      </c>
      <c r="B70" s="282"/>
      <c r="C70" s="282"/>
      <c r="D70" s="282"/>
      <c r="E70" s="283"/>
      <c r="F70" s="29">
        <f>SUM(F64:F69)</f>
        <v>0.76815712000000014</v>
      </c>
      <c r="G70" s="5">
        <f>SUM(G64:G69)</f>
        <v>1916.33155330656</v>
      </c>
    </row>
    <row r="71" spans="1:11" ht="15.75" thickBot="1">
      <c r="A71" s="320" t="s">
        <v>75</v>
      </c>
      <c r="B71" s="321"/>
      <c r="C71" s="321"/>
      <c r="D71" s="321"/>
      <c r="E71" s="321"/>
      <c r="F71" s="322"/>
      <c r="G71" s="30">
        <f>SUM(E6,G15,G21,G70)</f>
        <v>5402.3447039576013</v>
      </c>
    </row>
    <row r="72" spans="1:11" ht="15.75" thickBot="1">
      <c r="A72" s="260" t="s">
        <v>76</v>
      </c>
      <c r="B72" s="261"/>
      <c r="C72" s="261"/>
      <c r="D72" s="261"/>
      <c r="E72" s="261"/>
      <c r="F72" s="261"/>
      <c r="G72" s="262"/>
    </row>
    <row r="73" spans="1:11" ht="15.75" customHeight="1" thickBot="1">
      <c r="A73" s="323" t="s">
        <v>77</v>
      </c>
      <c r="B73" s="324"/>
      <c r="C73" s="324"/>
      <c r="D73" s="324"/>
      <c r="E73" s="325"/>
      <c r="F73" s="31" t="s">
        <v>26</v>
      </c>
      <c r="G73" s="2" t="s">
        <v>15</v>
      </c>
      <c r="K73" s="32"/>
    </row>
    <row r="74" spans="1:11" ht="15.75" customHeight="1" thickBot="1">
      <c r="A74" s="8" t="s">
        <v>3</v>
      </c>
      <c r="B74" s="275" t="s">
        <v>78</v>
      </c>
      <c r="C74" s="276"/>
      <c r="D74" s="276"/>
      <c r="E74" s="277"/>
      <c r="F74" s="33">
        <v>0.05</v>
      </c>
      <c r="G74" s="10">
        <f>PRODUCT(G71,F74)</f>
        <v>270.11723519788006</v>
      </c>
    </row>
    <row r="75" spans="1:11" ht="15.75" thickBot="1">
      <c r="A75" s="8" t="s">
        <v>5</v>
      </c>
      <c r="B75" s="275" t="s">
        <v>79</v>
      </c>
      <c r="C75" s="276"/>
      <c r="D75" s="276"/>
      <c r="E75" s="277"/>
      <c r="F75" s="33">
        <v>6.7900000000000002E-2</v>
      </c>
      <c r="G75" s="10">
        <f>F75*(G71+G74)</f>
        <v>385.16016566865721</v>
      </c>
    </row>
    <row r="76" spans="1:11" ht="15.75" thickBot="1">
      <c r="A76" s="8" t="s">
        <v>6</v>
      </c>
      <c r="B76" s="275" t="s">
        <v>80</v>
      </c>
      <c r="C76" s="276"/>
      <c r="D76" s="276"/>
      <c r="E76" s="276"/>
      <c r="F76" s="277"/>
      <c r="G76" s="10">
        <f>SUM(G74,G75,G71)</f>
        <v>6057.6221048241387</v>
      </c>
    </row>
    <row r="77" spans="1:11" ht="15.75" customHeight="1" thickBot="1">
      <c r="A77" s="34" t="s">
        <v>7</v>
      </c>
      <c r="B77" s="275" t="s">
        <v>81</v>
      </c>
      <c r="C77" s="276"/>
      <c r="D77" s="276"/>
      <c r="E77" s="277"/>
      <c r="F77" s="35">
        <f>1-F82</f>
        <v>0.85749999999999993</v>
      </c>
      <c r="G77" s="33"/>
    </row>
    <row r="78" spans="1:11" ht="15.75" customHeight="1" thickBot="1">
      <c r="A78" s="34" t="s">
        <v>8</v>
      </c>
      <c r="B78" s="275" t="s">
        <v>82</v>
      </c>
      <c r="C78" s="276"/>
      <c r="D78" s="276"/>
      <c r="E78" s="276"/>
      <c r="F78" s="277"/>
      <c r="G78" s="36">
        <f>G76/F77</f>
        <v>7064.2823379873344</v>
      </c>
    </row>
    <row r="79" spans="1:11" ht="15.75" thickBot="1">
      <c r="A79" s="37"/>
      <c r="B79" s="290" t="s">
        <v>83</v>
      </c>
      <c r="C79" s="291"/>
      <c r="D79" s="291"/>
      <c r="E79" s="292"/>
      <c r="F79" s="38">
        <v>1.6500000000000001E-2</v>
      </c>
      <c r="G79" s="39">
        <f>G78*F79</f>
        <v>116.56065857679103</v>
      </c>
    </row>
    <row r="80" spans="1:11" ht="15.75" customHeight="1" thickBot="1">
      <c r="A80" s="40"/>
      <c r="B80" s="275" t="s">
        <v>84</v>
      </c>
      <c r="C80" s="276"/>
      <c r="D80" s="276"/>
      <c r="E80" s="277"/>
      <c r="F80" s="38">
        <v>7.5999999999999998E-2</v>
      </c>
      <c r="G80" s="41">
        <f>G78*F80</f>
        <v>536.88545768703739</v>
      </c>
    </row>
    <row r="81" spans="1:7" ht="15.75" thickBot="1">
      <c r="A81" s="42"/>
      <c r="B81" s="275" t="s">
        <v>85</v>
      </c>
      <c r="C81" s="276"/>
      <c r="D81" s="276"/>
      <c r="E81" s="277"/>
      <c r="F81" s="38">
        <v>0.05</v>
      </c>
      <c r="G81" s="41">
        <f>G78*F81</f>
        <v>353.21411689936673</v>
      </c>
    </row>
    <row r="82" spans="1:7" ht="15.75" thickBot="1">
      <c r="A82" s="281" t="s">
        <v>86</v>
      </c>
      <c r="B82" s="282"/>
      <c r="C82" s="282"/>
      <c r="D82" s="282"/>
      <c r="E82" s="283"/>
      <c r="F82" s="43">
        <f>SUM(F79:F81)</f>
        <v>0.14250000000000002</v>
      </c>
      <c r="G82" s="44">
        <f>G79+G80+G81</f>
        <v>1006.6602331631952</v>
      </c>
    </row>
    <row r="83" spans="1:7" ht="15.75" thickBot="1">
      <c r="A83" s="281" t="s">
        <v>87</v>
      </c>
      <c r="B83" s="282"/>
      <c r="C83" s="282"/>
      <c r="D83" s="282"/>
      <c r="E83" s="282"/>
      <c r="F83" s="283"/>
      <c r="G83" s="19">
        <f>SUM(G74:G75,G82)</f>
        <v>1661.9376340297326</v>
      </c>
    </row>
    <row r="84" spans="1:7" ht="15.75" thickBot="1">
      <c r="A84" s="326" t="s">
        <v>227</v>
      </c>
      <c r="B84" s="327"/>
      <c r="C84" s="327"/>
      <c r="D84" s="327"/>
      <c r="E84" s="327"/>
      <c r="F84" s="327"/>
      <c r="G84" s="328"/>
    </row>
    <row r="85" spans="1:7" ht="15.75" thickBot="1">
      <c r="A85" s="329" t="s">
        <v>88</v>
      </c>
      <c r="B85" s="330"/>
      <c r="C85" s="330"/>
      <c r="D85" s="330"/>
      <c r="E85" s="330"/>
      <c r="F85" s="331"/>
      <c r="G85" s="45" t="s">
        <v>89</v>
      </c>
    </row>
    <row r="86" spans="1:7" ht="15.75" thickBot="1">
      <c r="A86" s="306" t="s">
        <v>90</v>
      </c>
      <c r="B86" s="315"/>
      <c r="C86" s="315"/>
      <c r="D86" s="315"/>
      <c r="E86" s="315"/>
      <c r="F86" s="316"/>
      <c r="G86" s="10">
        <f>E6</f>
        <v>2494.7129999999997</v>
      </c>
    </row>
    <row r="87" spans="1:7" ht="15.75" thickBot="1">
      <c r="A87" s="306" t="s">
        <v>91</v>
      </c>
      <c r="B87" s="315"/>
      <c r="C87" s="315"/>
      <c r="D87" s="315"/>
      <c r="E87" s="315"/>
      <c r="F87" s="316"/>
      <c r="G87" s="10">
        <f>G15</f>
        <v>788.01340000000005</v>
      </c>
    </row>
    <row r="88" spans="1:7" ht="15.75" thickBot="1">
      <c r="A88" s="306" t="s">
        <v>92</v>
      </c>
      <c r="B88" s="315"/>
      <c r="C88" s="315"/>
      <c r="D88" s="315"/>
      <c r="E88" s="315"/>
      <c r="F88" s="316"/>
      <c r="G88" s="10">
        <f>G21</f>
        <v>203.28675065104164</v>
      </c>
    </row>
    <row r="89" spans="1:7" ht="15.75" thickBot="1">
      <c r="A89" s="306" t="s">
        <v>93</v>
      </c>
      <c r="B89" s="315"/>
      <c r="C89" s="315"/>
      <c r="D89" s="315"/>
      <c r="E89" s="315"/>
      <c r="F89" s="316"/>
      <c r="G89" s="10">
        <f>G70</f>
        <v>1916.33155330656</v>
      </c>
    </row>
    <row r="90" spans="1:7" ht="15.75" thickBot="1">
      <c r="A90" s="306" t="s">
        <v>94</v>
      </c>
      <c r="B90" s="315"/>
      <c r="C90" s="315"/>
      <c r="D90" s="315"/>
      <c r="E90" s="315"/>
      <c r="F90" s="316"/>
      <c r="G90" s="10">
        <f>G86+G87+G88+G89</f>
        <v>5402.3447039576013</v>
      </c>
    </row>
    <row r="91" spans="1:7" ht="15.75" thickBot="1">
      <c r="A91" s="306" t="s">
        <v>95</v>
      </c>
      <c r="B91" s="315"/>
      <c r="C91" s="315"/>
      <c r="D91" s="315"/>
      <c r="E91" s="315"/>
      <c r="F91" s="316"/>
      <c r="G91" s="10">
        <f>G83</f>
        <v>1661.9376340297326</v>
      </c>
    </row>
    <row r="92" spans="1:7" ht="16.5" thickBot="1">
      <c r="A92" s="266" t="s">
        <v>96</v>
      </c>
      <c r="B92" s="267"/>
      <c r="C92" s="267"/>
      <c r="D92" s="267"/>
      <c r="E92" s="267"/>
      <c r="F92" s="268"/>
      <c r="G92" s="46">
        <f>G90+G91</f>
        <v>7064.2823379873334</v>
      </c>
    </row>
  </sheetData>
  <mergeCells count="96">
    <mergeCell ref="A1:G1"/>
    <mergeCell ref="A2:G2"/>
    <mergeCell ref="A3:D3"/>
    <mergeCell ref="E3:G3"/>
    <mergeCell ref="B4:D4"/>
    <mergeCell ref="E4:G4"/>
    <mergeCell ref="B10:F10"/>
    <mergeCell ref="B5:D5"/>
    <mergeCell ref="E5:G5"/>
    <mergeCell ref="A6:D6"/>
    <mergeCell ref="E6:G6"/>
    <mergeCell ref="A7:G7"/>
    <mergeCell ref="A8:F8"/>
    <mergeCell ref="B9:F9"/>
    <mergeCell ref="A22:G22"/>
    <mergeCell ref="B11:F11"/>
    <mergeCell ref="B12:F12"/>
    <mergeCell ref="B13:F13"/>
    <mergeCell ref="B14:F14"/>
    <mergeCell ref="A15:F15"/>
    <mergeCell ref="A16:G16"/>
    <mergeCell ref="A17:F17"/>
    <mergeCell ref="B18:F18"/>
    <mergeCell ref="B19:F19"/>
    <mergeCell ref="B20:F20"/>
    <mergeCell ref="A21:F21"/>
    <mergeCell ref="B34:E34"/>
    <mergeCell ref="A23:E23"/>
    <mergeCell ref="B24:E24"/>
    <mergeCell ref="B25:E25"/>
    <mergeCell ref="B26:E26"/>
    <mergeCell ref="B27:E27"/>
    <mergeCell ref="B28:E28"/>
    <mergeCell ref="B29:E29"/>
    <mergeCell ref="B30:E30"/>
    <mergeCell ref="B31:E31"/>
    <mergeCell ref="A32:E32"/>
    <mergeCell ref="A33:E33"/>
    <mergeCell ref="B46:E46"/>
    <mergeCell ref="B35:E35"/>
    <mergeCell ref="A36:E36"/>
    <mergeCell ref="B37:E37"/>
    <mergeCell ref="A38:E38"/>
    <mergeCell ref="A39:E39"/>
    <mergeCell ref="B40:E40"/>
    <mergeCell ref="B41:E41"/>
    <mergeCell ref="A42:E42"/>
    <mergeCell ref="A43:E43"/>
    <mergeCell ref="B44:E44"/>
    <mergeCell ref="B45:E45"/>
    <mergeCell ref="B58:E58"/>
    <mergeCell ref="B47:E47"/>
    <mergeCell ref="B48:E48"/>
    <mergeCell ref="B49:E49"/>
    <mergeCell ref="B50:E50"/>
    <mergeCell ref="A51:E51"/>
    <mergeCell ref="A52:E52"/>
    <mergeCell ref="B53:E53"/>
    <mergeCell ref="B54:E54"/>
    <mergeCell ref="B55:E55"/>
    <mergeCell ref="B56:E56"/>
    <mergeCell ref="B57:E57"/>
    <mergeCell ref="A70:E70"/>
    <mergeCell ref="A59:E59"/>
    <mergeCell ref="B60:E60"/>
    <mergeCell ref="A61:E61"/>
    <mergeCell ref="A62:G62"/>
    <mergeCell ref="A63:E63"/>
    <mergeCell ref="B64:E64"/>
    <mergeCell ref="B65:E65"/>
    <mergeCell ref="B66:E66"/>
    <mergeCell ref="B67:E67"/>
    <mergeCell ref="B68:E68"/>
    <mergeCell ref="B69:E69"/>
    <mergeCell ref="A82:E82"/>
    <mergeCell ref="A71:F71"/>
    <mergeCell ref="A72:G72"/>
    <mergeCell ref="A73:E73"/>
    <mergeCell ref="B74:E74"/>
    <mergeCell ref="B75:E75"/>
    <mergeCell ref="B76:F76"/>
    <mergeCell ref="B77:E77"/>
    <mergeCell ref="B78:F78"/>
    <mergeCell ref="B79:E79"/>
    <mergeCell ref="B80:E80"/>
    <mergeCell ref="B81:E81"/>
    <mergeCell ref="A89:F89"/>
    <mergeCell ref="A90:F90"/>
    <mergeCell ref="A91:F91"/>
    <mergeCell ref="A92:F92"/>
    <mergeCell ref="A83:F83"/>
    <mergeCell ref="A84:G84"/>
    <mergeCell ref="A85:F85"/>
    <mergeCell ref="A86:F86"/>
    <mergeCell ref="A87:F87"/>
    <mergeCell ref="A88:F8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K10" sqref="K10"/>
    </sheetView>
  </sheetViews>
  <sheetFormatPr defaultRowHeight="15"/>
  <cols>
    <col min="7" max="7" width="16" customWidth="1"/>
    <col min="11" max="11" width="10.7109375" bestFit="1" customWidth="1"/>
    <col min="15" max="15" width="10.7109375" bestFit="1" customWidth="1"/>
    <col min="263" max="263" width="16" customWidth="1"/>
    <col min="267" max="267" width="10.7109375" bestFit="1" customWidth="1"/>
    <col min="519" max="519" width="16" customWidth="1"/>
    <col min="523" max="523" width="10.7109375" bestFit="1" customWidth="1"/>
    <col min="775" max="775" width="16" customWidth="1"/>
    <col min="779" max="779" width="10.7109375" bestFit="1" customWidth="1"/>
    <col min="1031" max="1031" width="16" customWidth="1"/>
    <col min="1035" max="1035" width="10.7109375" bestFit="1" customWidth="1"/>
    <col min="1287" max="1287" width="16" customWidth="1"/>
    <col min="1291" max="1291" width="10.7109375" bestFit="1" customWidth="1"/>
    <col min="1543" max="1543" width="16" customWidth="1"/>
    <col min="1547" max="1547" width="10.7109375" bestFit="1" customWidth="1"/>
    <col min="1799" max="1799" width="16" customWidth="1"/>
    <col min="1803" max="1803" width="10.7109375" bestFit="1" customWidth="1"/>
    <col min="2055" max="2055" width="16" customWidth="1"/>
    <col min="2059" max="2059" width="10.7109375" bestFit="1" customWidth="1"/>
    <col min="2311" max="2311" width="16" customWidth="1"/>
    <col min="2315" max="2315" width="10.7109375" bestFit="1" customWidth="1"/>
    <col min="2567" max="2567" width="16" customWidth="1"/>
    <col min="2571" max="2571" width="10.7109375" bestFit="1" customWidth="1"/>
    <col min="2823" max="2823" width="16" customWidth="1"/>
    <col min="2827" max="2827" width="10.7109375" bestFit="1" customWidth="1"/>
    <col min="3079" max="3079" width="16" customWidth="1"/>
    <col min="3083" max="3083" width="10.7109375" bestFit="1" customWidth="1"/>
    <col min="3335" max="3335" width="16" customWidth="1"/>
    <col min="3339" max="3339" width="10.7109375" bestFit="1" customWidth="1"/>
    <col min="3591" max="3591" width="16" customWidth="1"/>
    <col min="3595" max="3595" width="10.7109375" bestFit="1" customWidth="1"/>
    <col min="3847" max="3847" width="16" customWidth="1"/>
    <col min="3851" max="3851" width="10.7109375" bestFit="1" customWidth="1"/>
    <col min="4103" max="4103" width="16" customWidth="1"/>
    <col min="4107" max="4107" width="10.7109375" bestFit="1" customWidth="1"/>
    <col min="4359" max="4359" width="16" customWidth="1"/>
    <col min="4363" max="4363" width="10.7109375" bestFit="1" customWidth="1"/>
    <col min="4615" max="4615" width="16" customWidth="1"/>
    <col min="4619" max="4619" width="10.7109375" bestFit="1" customWidth="1"/>
    <col min="4871" max="4871" width="16" customWidth="1"/>
    <col min="4875" max="4875" width="10.7109375" bestFit="1" customWidth="1"/>
    <col min="5127" max="5127" width="16" customWidth="1"/>
    <col min="5131" max="5131" width="10.7109375" bestFit="1" customWidth="1"/>
    <col min="5383" max="5383" width="16" customWidth="1"/>
    <col min="5387" max="5387" width="10.7109375" bestFit="1" customWidth="1"/>
    <col min="5639" max="5639" width="16" customWidth="1"/>
    <col min="5643" max="5643" width="10.7109375" bestFit="1" customWidth="1"/>
    <col min="5895" max="5895" width="16" customWidth="1"/>
    <col min="5899" max="5899" width="10.7109375" bestFit="1" customWidth="1"/>
    <col min="6151" max="6151" width="16" customWidth="1"/>
    <col min="6155" max="6155" width="10.7109375" bestFit="1" customWidth="1"/>
    <col min="6407" max="6407" width="16" customWidth="1"/>
    <col min="6411" max="6411" width="10.7109375" bestFit="1" customWidth="1"/>
    <col min="6663" max="6663" width="16" customWidth="1"/>
    <col min="6667" max="6667" width="10.7109375" bestFit="1" customWidth="1"/>
    <col min="6919" max="6919" width="16" customWidth="1"/>
    <col min="6923" max="6923" width="10.7109375" bestFit="1" customWidth="1"/>
    <col min="7175" max="7175" width="16" customWidth="1"/>
    <col min="7179" max="7179" width="10.7109375" bestFit="1" customWidth="1"/>
    <col min="7431" max="7431" width="16" customWidth="1"/>
    <col min="7435" max="7435" width="10.7109375" bestFit="1" customWidth="1"/>
    <col min="7687" max="7687" width="16" customWidth="1"/>
    <col min="7691" max="7691" width="10.7109375" bestFit="1" customWidth="1"/>
    <col min="7943" max="7943" width="16" customWidth="1"/>
    <col min="7947" max="7947" width="10.7109375" bestFit="1" customWidth="1"/>
    <col min="8199" max="8199" width="16" customWidth="1"/>
    <col min="8203" max="8203" width="10.7109375" bestFit="1" customWidth="1"/>
    <col min="8455" max="8455" width="16" customWidth="1"/>
    <col min="8459" max="8459" width="10.7109375" bestFit="1" customWidth="1"/>
    <col min="8711" max="8711" width="16" customWidth="1"/>
    <col min="8715" max="8715" width="10.7109375" bestFit="1" customWidth="1"/>
    <col min="8967" max="8967" width="16" customWidth="1"/>
    <col min="8971" max="8971" width="10.7109375" bestFit="1" customWidth="1"/>
    <col min="9223" max="9223" width="16" customWidth="1"/>
    <col min="9227" max="9227" width="10.7109375" bestFit="1" customWidth="1"/>
    <col min="9479" max="9479" width="16" customWidth="1"/>
    <col min="9483" max="9483" width="10.7109375" bestFit="1" customWidth="1"/>
    <col min="9735" max="9735" width="16" customWidth="1"/>
    <col min="9739" max="9739" width="10.7109375" bestFit="1" customWidth="1"/>
    <col min="9991" max="9991" width="16" customWidth="1"/>
    <col min="9995" max="9995" width="10.7109375" bestFit="1" customWidth="1"/>
    <col min="10247" max="10247" width="16" customWidth="1"/>
    <col min="10251" max="10251" width="10.7109375" bestFit="1" customWidth="1"/>
    <col min="10503" max="10503" width="16" customWidth="1"/>
    <col min="10507" max="10507" width="10.7109375" bestFit="1" customWidth="1"/>
    <col min="10759" max="10759" width="16" customWidth="1"/>
    <col min="10763" max="10763" width="10.7109375" bestFit="1" customWidth="1"/>
    <col min="11015" max="11015" width="16" customWidth="1"/>
    <col min="11019" max="11019" width="10.7109375" bestFit="1" customWidth="1"/>
    <col min="11271" max="11271" width="16" customWidth="1"/>
    <col min="11275" max="11275" width="10.7109375" bestFit="1" customWidth="1"/>
    <col min="11527" max="11527" width="16" customWidth="1"/>
    <col min="11531" max="11531" width="10.7109375" bestFit="1" customWidth="1"/>
    <col min="11783" max="11783" width="16" customWidth="1"/>
    <col min="11787" max="11787" width="10.7109375" bestFit="1" customWidth="1"/>
    <col min="12039" max="12039" width="16" customWidth="1"/>
    <col min="12043" max="12043" width="10.7109375" bestFit="1" customWidth="1"/>
    <col min="12295" max="12295" width="16" customWidth="1"/>
    <col min="12299" max="12299" width="10.7109375" bestFit="1" customWidth="1"/>
    <col min="12551" max="12551" width="16" customWidth="1"/>
    <col min="12555" max="12555" width="10.7109375" bestFit="1" customWidth="1"/>
    <col min="12807" max="12807" width="16" customWidth="1"/>
    <col min="12811" max="12811" width="10.7109375" bestFit="1" customWidth="1"/>
    <col min="13063" max="13063" width="16" customWidth="1"/>
    <col min="13067" max="13067" width="10.7109375" bestFit="1" customWidth="1"/>
    <col min="13319" max="13319" width="16" customWidth="1"/>
    <col min="13323" max="13323" width="10.7109375" bestFit="1" customWidth="1"/>
    <col min="13575" max="13575" width="16" customWidth="1"/>
    <col min="13579" max="13579" width="10.7109375" bestFit="1" customWidth="1"/>
    <col min="13831" max="13831" width="16" customWidth="1"/>
    <col min="13835" max="13835" width="10.7109375" bestFit="1" customWidth="1"/>
    <col min="14087" max="14087" width="16" customWidth="1"/>
    <col min="14091" max="14091" width="10.7109375" bestFit="1" customWidth="1"/>
    <col min="14343" max="14343" width="16" customWidth="1"/>
    <col min="14347" max="14347" width="10.7109375" bestFit="1" customWidth="1"/>
    <col min="14599" max="14599" width="16" customWidth="1"/>
    <col min="14603" max="14603" width="10.7109375" bestFit="1" customWidth="1"/>
    <col min="14855" max="14855" width="16" customWidth="1"/>
    <col min="14859" max="14859" width="10.7109375" bestFit="1" customWidth="1"/>
    <col min="15111" max="15111" width="16" customWidth="1"/>
    <col min="15115" max="15115" width="10.7109375" bestFit="1" customWidth="1"/>
    <col min="15367" max="15367" width="16" customWidth="1"/>
    <col min="15371" max="15371" width="10.7109375" bestFit="1" customWidth="1"/>
    <col min="15623" max="15623" width="16" customWidth="1"/>
    <col min="15627" max="15627" width="10.7109375" bestFit="1" customWidth="1"/>
    <col min="15879" max="15879" width="16" customWidth="1"/>
    <col min="15883" max="15883" width="10.7109375" bestFit="1" customWidth="1"/>
    <col min="16135" max="16135" width="16" customWidth="1"/>
    <col min="16139" max="16139" width="10.7109375" bestFit="1" customWidth="1"/>
  </cols>
  <sheetData>
    <row r="1" spans="1:15" ht="15.75" thickBot="1">
      <c r="A1" s="260" t="s">
        <v>0</v>
      </c>
      <c r="B1" s="261"/>
      <c r="C1" s="261"/>
      <c r="D1" s="261"/>
      <c r="E1" s="261"/>
      <c r="F1" s="261"/>
      <c r="G1" s="262"/>
    </row>
    <row r="2" spans="1:15" ht="15.75" thickBot="1">
      <c r="A2" s="263" t="s">
        <v>228</v>
      </c>
      <c r="B2" s="264"/>
      <c r="C2" s="264"/>
      <c r="D2" s="264"/>
      <c r="E2" s="264"/>
      <c r="F2" s="264"/>
      <c r="G2" s="265"/>
    </row>
    <row r="3" spans="1:15" ht="15.75" customHeight="1" thickBot="1">
      <c r="A3" s="263" t="s">
        <v>1</v>
      </c>
      <c r="B3" s="264"/>
      <c r="C3" s="264"/>
      <c r="D3" s="265"/>
      <c r="E3" s="266" t="s">
        <v>2</v>
      </c>
      <c r="F3" s="267"/>
      <c r="G3" s="268"/>
    </row>
    <row r="4" spans="1:15" ht="15.75" thickBot="1">
      <c r="A4" s="1" t="s">
        <v>3</v>
      </c>
      <c r="B4" s="269" t="s">
        <v>4</v>
      </c>
      <c r="C4" s="270"/>
      <c r="D4" s="271"/>
      <c r="E4" s="272">
        <v>1919.01</v>
      </c>
      <c r="F4" s="273"/>
      <c r="G4" s="274"/>
    </row>
    <row r="5" spans="1:15" ht="15.75" thickBot="1">
      <c r="A5" s="1" t="s">
        <v>5</v>
      </c>
      <c r="B5" s="269" t="s">
        <v>126</v>
      </c>
      <c r="C5" s="270"/>
      <c r="D5" s="271"/>
      <c r="E5" s="278">
        <f>E4*0.3</f>
        <v>575.70299999999997</v>
      </c>
      <c r="F5" s="279"/>
      <c r="G5" s="280"/>
    </row>
    <row r="6" spans="1:15" ht="15.75" thickBot="1">
      <c r="A6" s="1" t="s">
        <v>6</v>
      </c>
      <c r="B6" s="269" t="s">
        <v>220</v>
      </c>
      <c r="C6" s="270"/>
      <c r="D6" s="271"/>
      <c r="E6" s="272">
        <f>E4*0.2</f>
        <v>383.80200000000002</v>
      </c>
      <c r="F6" s="273"/>
      <c r="G6" s="274"/>
    </row>
    <row r="7" spans="1:15" ht="15.75" thickBot="1">
      <c r="A7" s="281" t="s">
        <v>12</v>
      </c>
      <c r="B7" s="282"/>
      <c r="C7" s="282"/>
      <c r="D7" s="283"/>
      <c r="E7" s="284">
        <f>SUM(E4:E6)</f>
        <v>2878.5149999999999</v>
      </c>
      <c r="F7" s="285"/>
      <c r="G7" s="286"/>
    </row>
    <row r="8" spans="1:15" ht="15.75" thickBot="1">
      <c r="A8" s="260" t="s">
        <v>13</v>
      </c>
      <c r="B8" s="261"/>
      <c r="C8" s="261"/>
      <c r="D8" s="261"/>
      <c r="E8" s="261"/>
      <c r="F8" s="261"/>
      <c r="G8" s="262"/>
    </row>
    <row r="9" spans="1:15" ht="15.75" thickBot="1">
      <c r="A9" s="287" t="s">
        <v>14</v>
      </c>
      <c r="B9" s="288"/>
      <c r="C9" s="288"/>
      <c r="D9" s="288"/>
      <c r="E9" s="288"/>
      <c r="F9" s="289"/>
      <c r="G9" s="2" t="s">
        <v>15</v>
      </c>
    </row>
    <row r="10" spans="1:15" ht="15.75" thickBot="1">
      <c r="A10" s="3" t="s">
        <v>3</v>
      </c>
      <c r="B10" s="275" t="s">
        <v>16</v>
      </c>
      <c r="C10" s="276"/>
      <c r="D10" s="276"/>
      <c r="E10" s="276"/>
      <c r="F10" s="277"/>
      <c r="G10" s="4">
        <f>(4.7*2*21)-0.06*E4</f>
        <v>82.259400000000014</v>
      </c>
    </row>
    <row r="11" spans="1:15" ht="15.75" thickBot="1">
      <c r="A11" s="3" t="s">
        <v>5</v>
      </c>
      <c r="B11" s="275" t="s">
        <v>17</v>
      </c>
      <c r="C11" s="276"/>
      <c r="D11" s="276"/>
      <c r="E11" s="276"/>
      <c r="F11" s="277"/>
      <c r="G11" s="4">
        <f>'Memoria de calculo'!F33</f>
        <v>635.88</v>
      </c>
    </row>
    <row r="12" spans="1:15" ht="15.75" customHeight="1" thickBot="1">
      <c r="A12" s="3" t="s">
        <v>6</v>
      </c>
      <c r="B12" s="275" t="s">
        <v>156</v>
      </c>
      <c r="C12" s="276"/>
      <c r="D12" s="276"/>
      <c r="E12" s="276"/>
      <c r="F12" s="277"/>
      <c r="G12" s="4">
        <v>31.14</v>
      </c>
    </row>
    <row r="13" spans="1:15" ht="15.75" customHeight="1" thickBot="1">
      <c r="A13" s="3" t="s">
        <v>7</v>
      </c>
      <c r="B13" s="275" t="s">
        <v>217</v>
      </c>
      <c r="C13" s="276"/>
      <c r="D13" s="276"/>
      <c r="E13" s="276"/>
      <c r="F13" s="277"/>
      <c r="G13" s="4">
        <v>14.023999999999999</v>
      </c>
    </row>
    <row r="14" spans="1:15" ht="15.75" customHeight="1">
      <c r="A14" s="153" t="s">
        <v>8</v>
      </c>
      <c r="B14" s="290" t="s">
        <v>157</v>
      </c>
      <c r="C14" s="291"/>
      <c r="D14" s="291"/>
      <c r="E14" s="291"/>
      <c r="F14" s="292"/>
      <c r="G14" s="154">
        <v>2.35</v>
      </c>
      <c r="O14" s="32"/>
    </row>
    <row r="15" spans="1:15" ht="15.75" customHeight="1">
      <c r="A15" s="155" t="s">
        <v>9</v>
      </c>
      <c r="B15" s="296" t="s">
        <v>218</v>
      </c>
      <c r="C15" s="296"/>
      <c r="D15" s="296"/>
      <c r="E15" s="296"/>
      <c r="F15" s="296"/>
      <c r="G15" s="156">
        <f>'Memoria de calculo'!E41</f>
        <v>22.36</v>
      </c>
      <c r="O15" s="32"/>
    </row>
    <row r="16" spans="1:15" ht="15.75" thickBot="1">
      <c r="A16" s="293" t="s">
        <v>18</v>
      </c>
      <c r="B16" s="294"/>
      <c r="C16" s="294"/>
      <c r="D16" s="294"/>
      <c r="E16" s="294"/>
      <c r="F16" s="295"/>
      <c r="G16" s="5">
        <f>SUM(G10:G15)</f>
        <v>788.01340000000005</v>
      </c>
    </row>
    <row r="17" spans="1:13" ht="15.75" thickBot="1">
      <c r="A17" s="260" t="s">
        <v>19</v>
      </c>
      <c r="B17" s="261"/>
      <c r="C17" s="261"/>
      <c r="D17" s="261"/>
      <c r="E17" s="261"/>
      <c r="F17" s="261"/>
      <c r="G17" s="262"/>
    </row>
    <row r="18" spans="1:13" ht="15.75" thickBot="1">
      <c r="A18" s="287" t="s">
        <v>20</v>
      </c>
      <c r="B18" s="288"/>
      <c r="C18" s="288"/>
      <c r="D18" s="288"/>
      <c r="E18" s="288"/>
      <c r="F18" s="289"/>
      <c r="G18" s="6" t="s">
        <v>15</v>
      </c>
      <c r="L18" s="32"/>
    </row>
    <row r="19" spans="1:13" ht="15.75" thickBot="1">
      <c r="A19" s="3" t="s">
        <v>3</v>
      </c>
      <c r="B19" s="275" t="s">
        <v>21</v>
      </c>
      <c r="C19" s="276"/>
      <c r="D19" s="276"/>
      <c r="E19" s="276"/>
      <c r="F19" s="277"/>
      <c r="G19" s="4">
        <f>Uniforme!Z21</f>
        <v>182.2558333333333</v>
      </c>
    </row>
    <row r="20" spans="1:13" ht="15.75" thickBot="1">
      <c r="A20" s="3" t="s">
        <v>5</v>
      </c>
      <c r="B20" s="275" t="s">
        <v>219</v>
      </c>
      <c r="C20" s="276"/>
      <c r="D20" s="276"/>
      <c r="E20" s="276"/>
      <c r="F20" s="277"/>
      <c r="G20" s="4">
        <f>Equipamentos!K18</f>
        <v>21.030917317708333</v>
      </c>
    </row>
    <row r="21" spans="1:13" ht="15.75" thickBot="1">
      <c r="A21" s="3" t="s">
        <v>6</v>
      </c>
      <c r="B21" s="275" t="s">
        <v>11</v>
      </c>
      <c r="C21" s="276"/>
      <c r="D21" s="276"/>
      <c r="E21" s="276"/>
      <c r="F21" s="277"/>
      <c r="G21" s="4">
        <v>0</v>
      </c>
    </row>
    <row r="22" spans="1:13" ht="15.75" thickBot="1">
      <c r="A22" s="281" t="s">
        <v>23</v>
      </c>
      <c r="B22" s="282"/>
      <c r="C22" s="282"/>
      <c r="D22" s="282"/>
      <c r="E22" s="282"/>
      <c r="F22" s="283"/>
      <c r="G22" s="5">
        <f>SUM(G19:G21)</f>
        <v>203.28675065104164</v>
      </c>
    </row>
    <row r="23" spans="1:13" ht="15.75" thickBot="1">
      <c r="A23" s="260" t="s">
        <v>24</v>
      </c>
      <c r="B23" s="261"/>
      <c r="C23" s="261"/>
      <c r="D23" s="261"/>
      <c r="E23" s="261"/>
      <c r="F23" s="261"/>
      <c r="G23" s="262"/>
    </row>
    <row r="24" spans="1:13" ht="15.75" thickBot="1">
      <c r="A24" s="297" t="s">
        <v>25</v>
      </c>
      <c r="B24" s="298"/>
      <c r="C24" s="298"/>
      <c r="D24" s="298"/>
      <c r="E24" s="299"/>
      <c r="F24" s="7" t="s">
        <v>26</v>
      </c>
      <c r="G24" s="2" t="s">
        <v>15</v>
      </c>
    </row>
    <row r="25" spans="1:13" ht="15.75" thickBot="1">
      <c r="A25" s="8" t="s">
        <v>3</v>
      </c>
      <c r="B25" s="275" t="s">
        <v>27</v>
      </c>
      <c r="C25" s="276"/>
      <c r="D25" s="276"/>
      <c r="E25" s="277"/>
      <c r="F25" s="118">
        <v>0.2</v>
      </c>
      <c r="G25" s="10">
        <f>PRODUCT(E7,F25)</f>
        <v>575.70299999999997</v>
      </c>
    </row>
    <row r="26" spans="1:13" ht="15.75" customHeight="1" thickBot="1">
      <c r="A26" s="8" t="s">
        <v>5</v>
      </c>
      <c r="B26" s="275" t="s">
        <v>28</v>
      </c>
      <c r="C26" s="276"/>
      <c r="D26" s="276"/>
      <c r="E26" s="277"/>
      <c r="F26" s="118">
        <v>1.4999999999999999E-2</v>
      </c>
      <c r="G26" s="10">
        <f>PRODUCT(E7,F26)</f>
        <v>43.177724999999995</v>
      </c>
    </row>
    <row r="27" spans="1:13" ht="15.75" customHeight="1" thickBot="1">
      <c r="A27" s="8" t="s">
        <v>6</v>
      </c>
      <c r="B27" s="275" t="s">
        <v>29</v>
      </c>
      <c r="C27" s="276"/>
      <c r="D27" s="276"/>
      <c r="E27" s="277"/>
      <c r="F27" s="118">
        <v>0.01</v>
      </c>
      <c r="G27" s="10">
        <f>PRODUCT(E7,F27)</f>
        <v>28.785149999999998</v>
      </c>
    </row>
    <row r="28" spans="1:13" ht="15.75" thickBot="1">
      <c r="A28" s="8" t="s">
        <v>7</v>
      </c>
      <c r="B28" s="275" t="s">
        <v>30</v>
      </c>
      <c r="C28" s="276"/>
      <c r="D28" s="276"/>
      <c r="E28" s="277"/>
      <c r="F28" s="118">
        <v>2E-3</v>
      </c>
      <c r="G28" s="10">
        <f>PRODUCT(E7,F28)</f>
        <v>5.7570299999999994</v>
      </c>
    </row>
    <row r="29" spans="1:13" ht="15.75" customHeight="1" thickBot="1">
      <c r="A29" s="8" t="s">
        <v>8</v>
      </c>
      <c r="B29" s="275" t="s">
        <v>31</v>
      </c>
      <c r="C29" s="276"/>
      <c r="D29" s="276"/>
      <c r="E29" s="277"/>
      <c r="F29" s="118">
        <v>2.5000000000000001E-2</v>
      </c>
      <c r="G29" s="10">
        <f>PRODUCT(E7,F29)</f>
        <v>71.962874999999997</v>
      </c>
    </row>
    <row r="30" spans="1:13" ht="15.75" thickBot="1">
      <c r="A30" s="8" t="s">
        <v>9</v>
      </c>
      <c r="B30" s="275" t="s">
        <v>32</v>
      </c>
      <c r="C30" s="276"/>
      <c r="D30" s="276"/>
      <c r="E30" s="277"/>
      <c r="F30" s="118">
        <v>0.08</v>
      </c>
      <c r="G30" s="10">
        <f>PRODUCT(E7,F30)</f>
        <v>230.28119999999998</v>
      </c>
      <c r="M30" s="11"/>
    </row>
    <row r="31" spans="1:13" ht="15.75" customHeight="1" thickBot="1">
      <c r="A31" s="8" t="s">
        <v>10</v>
      </c>
      <c r="B31" s="275" t="s">
        <v>33</v>
      </c>
      <c r="C31" s="276"/>
      <c r="D31" s="276"/>
      <c r="E31" s="277"/>
      <c r="F31" s="118">
        <v>0.03</v>
      </c>
      <c r="G31" s="10">
        <f>PRODUCT(E7,F31)</f>
        <v>86.35544999999999</v>
      </c>
    </row>
    <row r="32" spans="1:13" ht="15.75" thickBot="1">
      <c r="A32" s="8" t="s">
        <v>34</v>
      </c>
      <c r="B32" s="275" t="s">
        <v>35</v>
      </c>
      <c r="C32" s="276"/>
      <c r="D32" s="276"/>
      <c r="E32" s="277"/>
      <c r="F32" s="118">
        <v>6.0000000000000001E-3</v>
      </c>
      <c r="G32" s="10">
        <f>PRODUCT(E7,F32)</f>
        <v>17.271090000000001</v>
      </c>
    </row>
    <row r="33" spans="1:7" ht="15.75" thickBot="1">
      <c r="A33" s="300" t="s">
        <v>36</v>
      </c>
      <c r="B33" s="301"/>
      <c r="C33" s="301"/>
      <c r="D33" s="301"/>
      <c r="E33" s="302"/>
      <c r="F33" s="12">
        <f>SUM(F25:F32)</f>
        <v>0.3680000000000001</v>
      </c>
      <c r="G33" s="5">
        <f>IF(SUM(G25:G32)=E7*F33,SUM(G25:G32),"ERRO")</f>
        <v>1059.2935199999999</v>
      </c>
    </row>
    <row r="34" spans="1:7" ht="15.75" thickBot="1">
      <c r="A34" s="297" t="s">
        <v>37</v>
      </c>
      <c r="B34" s="298"/>
      <c r="C34" s="298"/>
      <c r="D34" s="298"/>
      <c r="E34" s="299"/>
      <c r="F34" s="13" t="s">
        <v>26</v>
      </c>
      <c r="G34" s="2" t="s">
        <v>15</v>
      </c>
    </row>
    <row r="35" spans="1:7" ht="15.75" thickBot="1">
      <c r="A35" s="8" t="s">
        <v>3</v>
      </c>
      <c r="B35" s="290" t="s">
        <v>38</v>
      </c>
      <c r="C35" s="291"/>
      <c r="D35" s="291"/>
      <c r="E35" s="292"/>
      <c r="F35" s="14">
        <v>9.0899999999999995E-2</v>
      </c>
      <c r="G35" s="15">
        <f>PRODUCT(E7,F35)</f>
        <v>261.65701349999995</v>
      </c>
    </row>
    <row r="36" spans="1:7" ht="15.75" thickBot="1">
      <c r="A36" s="16" t="s">
        <v>5</v>
      </c>
      <c r="B36" s="303" t="s">
        <v>39</v>
      </c>
      <c r="C36" s="304"/>
      <c r="D36" s="304"/>
      <c r="E36" s="305"/>
      <c r="F36" s="14">
        <v>3.0300000000000001E-2</v>
      </c>
      <c r="G36" s="15">
        <f>PRODUCT(E7,F36)</f>
        <v>87.219004499999997</v>
      </c>
    </row>
    <row r="37" spans="1:7" ht="15.75" thickBot="1">
      <c r="A37" s="306" t="s">
        <v>40</v>
      </c>
      <c r="B37" s="307"/>
      <c r="C37" s="307"/>
      <c r="D37" s="307"/>
      <c r="E37" s="308"/>
      <c r="F37" s="9">
        <f>SUM(F35:F36)</f>
        <v>0.1212</v>
      </c>
      <c r="G37" s="10">
        <f>SUM(G35:G36)</f>
        <v>348.87601799999993</v>
      </c>
    </row>
    <row r="38" spans="1:7" ht="15.75" thickBot="1">
      <c r="A38" s="8" t="s">
        <v>6</v>
      </c>
      <c r="B38" s="275" t="s">
        <v>41</v>
      </c>
      <c r="C38" s="276"/>
      <c r="D38" s="276"/>
      <c r="E38" s="277"/>
      <c r="F38" s="17">
        <f>F33*F37</f>
        <v>4.4601600000000012E-2</v>
      </c>
      <c r="G38" s="15">
        <f>F38*E7</f>
        <v>128.38637462400004</v>
      </c>
    </row>
    <row r="39" spans="1:7" ht="15.75" thickBot="1">
      <c r="A39" s="300" t="s">
        <v>36</v>
      </c>
      <c r="B39" s="301"/>
      <c r="C39" s="301"/>
      <c r="D39" s="301"/>
      <c r="E39" s="302"/>
      <c r="F39" s="18">
        <f>SUM(F37:F38)</f>
        <v>0.16580160000000002</v>
      </c>
      <c r="G39" s="19">
        <f>SUM(G37:G38)</f>
        <v>477.26239262399997</v>
      </c>
    </row>
    <row r="40" spans="1:7" ht="15.75" thickBot="1">
      <c r="A40" s="297" t="s">
        <v>42</v>
      </c>
      <c r="B40" s="298"/>
      <c r="C40" s="298"/>
      <c r="D40" s="298"/>
      <c r="E40" s="299"/>
      <c r="F40" s="13" t="s">
        <v>26</v>
      </c>
      <c r="G40" s="2" t="s">
        <v>15</v>
      </c>
    </row>
    <row r="41" spans="1:7" ht="15.75" customHeight="1" thickBot="1">
      <c r="A41" s="8" t="s">
        <v>3</v>
      </c>
      <c r="B41" s="275" t="s">
        <v>43</v>
      </c>
      <c r="C41" s="276"/>
      <c r="D41" s="276"/>
      <c r="E41" s="277"/>
      <c r="F41" s="14">
        <v>2.9999999999999997E-4</v>
      </c>
      <c r="G41" s="15">
        <f>PRODUCT(E7,F41)</f>
        <v>0.86355449999999989</v>
      </c>
    </row>
    <row r="42" spans="1:7" ht="15.75" thickBot="1">
      <c r="A42" s="8" t="s">
        <v>5</v>
      </c>
      <c r="B42" s="275" t="s">
        <v>44</v>
      </c>
      <c r="C42" s="276"/>
      <c r="D42" s="276"/>
      <c r="E42" s="277"/>
      <c r="F42" s="20">
        <f>F33*F41</f>
        <v>1.1040000000000003E-4</v>
      </c>
      <c r="G42" s="15">
        <f>F42*E7</f>
        <v>0.31778805600000004</v>
      </c>
    </row>
    <row r="43" spans="1:7" ht="15.75" thickBot="1">
      <c r="A43" s="300" t="s">
        <v>36</v>
      </c>
      <c r="B43" s="301"/>
      <c r="C43" s="301"/>
      <c r="D43" s="301"/>
      <c r="E43" s="302"/>
      <c r="F43" s="21">
        <f>SUM(F41:F42)</f>
        <v>4.104E-4</v>
      </c>
      <c r="G43" s="19">
        <f>SUM(G41,G42)</f>
        <v>1.1813425559999999</v>
      </c>
    </row>
    <row r="44" spans="1:7" ht="15.75" customHeight="1" thickBot="1">
      <c r="A44" s="309" t="s">
        <v>45</v>
      </c>
      <c r="B44" s="310"/>
      <c r="C44" s="310"/>
      <c r="D44" s="310"/>
      <c r="E44" s="311"/>
      <c r="F44" s="13" t="s">
        <v>26</v>
      </c>
      <c r="G44" s="2" t="s">
        <v>15</v>
      </c>
    </row>
    <row r="45" spans="1:7" ht="15.75" customHeight="1" thickBot="1">
      <c r="A45" s="8" t="s">
        <v>3</v>
      </c>
      <c r="B45" s="275" t="s">
        <v>46</v>
      </c>
      <c r="C45" s="276"/>
      <c r="D45" s="276"/>
      <c r="E45" s="277"/>
      <c r="F45" s="9">
        <v>4.1700000000000001E-3</v>
      </c>
      <c r="G45" s="10">
        <f>PRODUCT(E7,F45)</f>
        <v>12.00340755</v>
      </c>
    </row>
    <row r="46" spans="1:7" ht="15.75" thickBot="1">
      <c r="A46" s="8" t="s">
        <v>5</v>
      </c>
      <c r="B46" s="275" t="s">
        <v>47</v>
      </c>
      <c r="C46" s="276"/>
      <c r="D46" s="276"/>
      <c r="E46" s="277"/>
      <c r="F46" s="9">
        <f>8%*F45</f>
        <v>3.3360000000000003E-4</v>
      </c>
      <c r="G46" s="10">
        <f>F46*E7</f>
        <v>0.96027260400000003</v>
      </c>
    </row>
    <row r="47" spans="1:7" ht="15.75" customHeight="1" thickBot="1">
      <c r="A47" s="8" t="s">
        <v>6</v>
      </c>
      <c r="B47" s="275" t="s">
        <v>48</v>
      </c>
      <c r="C47" s="276"/>
      <c r="D47" s="276"/>
      <c r="E47" s="277"/>
      <c r="F47" s="22">
        <v>1.4999999999999999E-4</v>
      </c>
      <c r="G47" s="10">
        <f>F47*E7</f>
        <v>0.43177724999999995</v>
      </c>
    </row>
    <row r="48" spans="1:7" ht="15.75" customHeight="1" thickBot="1">
      <c r="A48" s="8" t="s">
        <v>7</v>
      </c>
      <c r="B48" s="275" t="s">
        <v>49</v>
      </c>
      <c r="C48" s="276"/>
      <c r="D48" s="276"/>
      <c r="E48" s="277"/>
      <c r="F48" s="9">
        <v>1.9439999999999999E-2</v>
      </c>
      <c r="G48" s="10">
        <f>PRODUCT(E7,F48)</f>
        <v>55.958331599999994</v>
      </c>
    </row>
    <row r="49" spans="1:7" ht="15.75" thickBot="1">
      <c r="A49" s="8" t="s">
        <v>8</v>
      </c>
      <c r="B49" s="275" t="s">
        <v>50</v>
      </c>
      <c r="C49" s="276"/>
      <c r="D49" s="276"/>
      <c r="E49" s="277"/>
      <c r="F49" s="23">
        <f>F33*F48</f>
        <v>7.153920000000002E-3</v>
      </c>
      <c r="G49" s="10">
        <f>F49*E7</f>
        <v>20.592666028800004</v>
      </c>
    </row>
    <row r="50" spans="1:7" ht="15.75" thickBot="1">
      <c r="A50" s="8" t="s">
        <v>9</v>
      </c>
      <c r="B50" s="275" t="s">
        <v>51</v>
      </c>
      <c r="C50" s="276"/>
      <c r="D50" s="276"/>
      <c r="E50" s="277"/>
      <c r="F50" s="24">
        <v>1E-4</v>
      </c>
      <c r="G50" s="10">
        <f>E7*F50</f>
        <v>0.28785149999999998</v>
      </c>
    </row>
    <row r="51" spans="1:7" ht="15.75" customHeight="1" thickBot="1">
      <c r="A51" s="8" t="s">
        <v>10</v>
      </c>
      <c r="B51" s="275" t="s">
        <v>52</v>
      </c>
      <c r="C51" s="276"/>
      <c r="D51" s="276"/>
      <c r="E51" s="277"/>
      <c r="F51" s="9">
        <v>4.3636000000000001E-2</v>
      </c>
      <c r="G51" s="10">
        <f>PRODUCT(E7,F51)</f>
        <v>125.60688053999999</v>
      </c>
    </row>
    <row r="52" spans="1:7" ht="15.75" thickBot="1">
      <c r="A52" s="300" t="s">
        <v>36</v>
      </c>
      <c r="B52" s="301"/>
      <c r="C52" s="301"/>
      <c r="D52" s="301"/>
      <c r="E52" s="302"/>
      <c r="F52" s="25">
        <f>SUM(F45:F51)</f>
        <v>7.4983519999999998E-2</v>
      </c>
      <c r="G52" s="26">
        <f>SUM(G45:G51)</f>
        <v>215.84118707279998</v>
      </c>
    </row>
    <row r="53" spans="1:7" ht="15.75" thickBot="1">
      <c r="A53" s="312" t="s">
        <v>53</v>
      </c>
      <c r="B53" s="313"/>
      <c r="C53" s="313"/>
      <c r="D53" s="313"/>
      <c r="E53" s="314"/>
      <c r="F53" s="7" t="s">
        <v>26</v>
      </c>
      <c r="G53" s="2" t="s">
        <v>15</v>
      </c>
    </row>
    <row r="54" spans="1:7" ht="15.75" customHeight="1" thickBot="1">
      <c r="A54" s="8" t="s">
        <v>3</v>
      </c>
      <c r="B54" s="275" t="s">
        <v>54</v>
      </c>
      <c r="C54" s="276"/>
      <c r="D54" s="276"/>
      <c r="E54" s="277"/>
      <c r="F54" s="9">
        <v>9.0899999999999995E-2</v>
      </c>
      <c r="G54" s="10">
        <f>PRODUCT(E7,F54)</f>
        <v>261.65701349999995</v>
      </c>
    </row>
    <row r="55" spans="1:7" ht="15.75" customHeight="1" thickBot="1">
      <c r="A55" s="8" t="s">
        <v>5</v>
      </c>
      <c r="B55" s="275" t="s">
        <v>55</v>
      </c>
      <c r="C55" s="276"/>
      <c r="D55" s="276"/>
      <c r="E55" s="277"/>
      <c r="F55" s="9">
        <v>1.66E-2</v>
      </c>
      <c r="G55" s="10">
        <f>PRODUCT(E7,F55)</f>
        <v>47.783349000000001</v>
      </c>
    </row>
    <row r="56" spans="1:7" ht="15.75" customHeight="1" thickBot="1">
      <c r="A56" s="8" t="s">
        <v>6</v>
      </c>
      <c r="B56" s="275" t="s">
        <v>56</v>
      </c>
      <c r="C56" s="276"/>
      <c r="D56" s="276"/>
      <c r="E56" s="277"/>
      <c r="F56" s="9">
        <v>2.0000000000000001E-4</v>
      </c>
      <c r="G56" s="10">
        <f>PRODUCT(E7,F56)</f>
        <v>0.57570299999999996</v>
      </c>
    </row>
    <row r="57" spans="1:7" ht="15.75" customHeight="1" thickBot="1">
      <c r="A57" s="8" t="s">
        <v>7</v>
      </c>
      <c r="B57" s="275" t="s">
        <v>57</v>
      </c>
      <c r="C57" s="276"/>
      <c r="D57" s="276"/>
      <c r="E57" s="277"/>
      <c r="F57" s="9">
        <v>8.2000000000000007E-3</v>
      </c>
      <c r="G57" s="10">
        <f>PRODUCT(E7,F57)</f>
        <v>23.603823000000002</v>
      </c>
    </row>
    <row r="58" spans="1:7" ht="15.75" customHeight="1" thickBot="1">
      <c r="A58" s="8" t="s">
        <v>8</v>
      </c>
      <c r="B58" s="275" t="s">
        <v>58</v>
      </c>
      <c r="C58" s="276"/>
      <c r="D58" s="276"/>
      <c r="E58" s="277"/>
      <c r="F58" s="9">
        <v>2.9999999999999997E-4</v>
      </c>
      <c r="G58" s="10">
        <f>PRODUCT(E7,F58)</f>
        <v>0.86355449999999989</v>
      </c>
    </row>
    <row r="59" spans="1:7" ht="15.75" customHeight="1" thickBot="1">
      <c r="A59" s="8" t="s">
        <v>9</v>
      </c>
      <c r="B59" s="275" t="s">
        <v>59</v>
      </c>
      <c r="C59" s="276"/>
      <c r="D59" s="276"/>
      <c r="E59" s="277"/>
      <c r="F59" s="9">
        <v>0</v>
      </c>
      <c r="G59" s="10">
        <v>0</v>
      </c>
    </row>
    <row r="60" spans="1:7" ht="15.75" thickBot="1">
      <c r="A60" s="306" t="s">
        <v>40</v>
      </c>
      <c r="B60" s="315"/>
      <c r="C60" s="315"/>
      <c r="D60" s="315"/>
      <c r="E60" s="316"/>
      <c r="F60" s="9">
        <f>SUM(F54:F59)</f>
        <v>0.1162</v>
      </c>
      <c r="G60" s="10">
        <f>SUM(G54:G59)</f>
        <v>334.48344299999991</v>
      </c>
    </row>
    <row r="61" spans="1:7" ht="15.75" thickBot="1">
      <c r="A61" s="27" t="s">
        <v>10</v>
      </c>
      <c r="B61" s="275" t="s">
        <v>60</v>
      </c>
      <c r="C61" s="276"/>
      <c r="D61" s="276"/>
      <c r="E61" s="277"/>
      <c r="F61" s="23">
        <f>F60*F33</f>
        <v>4.2761600000000011E-2</v>
      </c>
      <c r="G61" s="10">
        <f>F61*E7</f>
        <v>123.08990702400003</v>
      </c>
    </row>
    <row r="62" spans="1:7" ht="15.75" thickBot="1">
      <c r="A62" s="300" t="s">
        <v>36</v>
      </c>
      <c r="B62" s="301"/>
      <c r="C62" s="301"/>
      <c r="D62" s="301"/>
      <c r="E62" s="302"/>
      <c r="F62" s="18">
        <f>SUM(F60:F61)</f>
        <v>0.15896160000000001</v>
      </c>
      <c r="G62" s="19">
        <f>SUM(G60,G61)</f>
        <v>457.57335002399992</v>
      </c>
    </row>
    <row r="63" spans="1:7" ht="15.75" thickBot="1">
      <c r="A63" s="260" t="s">
        <v>61</v>
      </c>
      <c r="B63" s="261"/>
      <c r="C63" s="261"/>
      <c r="D63" s="261"/>
      <c r="E63" s="261"/>
      <c r="F63" s="261"/>
      <c r="G63" s="262"/>
    </row>
    <row r="64" spans="1:7" ht="15.75" customHeight="1" thickBot="1">
      <c r="A64" s="317" t="s">
        <v>62</v>
      </c>
      <c r="B64" s="318"/>
      <c r="C64" s="318"/>
      <c r="D64" s="318"/>
      <c r="E64" s="319"/>
      <c r="F64" s="8" t="s">
        <v>26</v>
      </c>
      <c r="G64" s="2" t="s">
        <v>15</v>
      </c>
    </row>
    <row r="65" spans="1:11" ht="15.75" customHeight="1" thickBot="1">
      <c r="A65" s="3" t="s">
        <v>63</v>
      </c>
      <c r="B65" s="275" t="s">
        <v>64</v>
      </c>
      <c r="C65" s="276"/>
      <c r="D65" s="276"/>
      <c r="E65" s="277"/>
      <c r="F65" s="28">
        <f>F33</f>
        <v>0.3680000000000001</v>
      </c>
      <c r="G65" s="10">
        <f>G33</f>
        <v>1059.2935199999999</v>
      </c>
    </row>
    <row r="66" spans="1:11" ht="15.75" customHeight="1" thickBot="1">
      <c r="A66" s="3" t="s">
        <v>65</v>
      </c>
      <c r="B66" s="275" t="s">
        <v>66</v>
      </c>
      <c r="C66" s="276"/>
      <c r="D66" s="276"/>
      <c r="E66" s="277"/>
      <c r="F66" s="28">
        <f>F39</f>
        <v>0.16580160000000002</v>
      </c>
      <c r="G66" s="10">
        <f>G39</f>
        <v>477.26239262399997</v>
      </c>
    </row>
    <row r="67" spans="1:11" ht="15.75" customHeight="1" thickBot="1">
      <c r="A67" s="3" t="s">
        <v>67</v>
      </c>
      <c r="B67" s="275" t="s">
        <v>43</v>
      </c>
      <c r="C67" s="276"/>
      <c r="D67" s="276"/>
      <c r="E67" s="277"/>
      <c r="F67" s="28">
        <f>F43</f>
        <v>4.104E-4</v>
      </c>
      <c r="G67" s="10">
        <f>G43</f>
        <v>1.1813425559999999</v>
      </c>
    </row>
    <row r="68" spans="1:11" ht="15.75" customHeight="1" thickBot="1">
      <c r="A68" s="3" t="s">
        <v>68</v>
      </c>
      <c r="B68" s="275" t="s">
        <v>69</v>
      </c>
      <c r="C68" s="276"/>
      <c r="D68" s="276"/>
      <c r="E68" s="277"/>
      <c r="F68" s="28">
        <f>F52</f>
        <v>7.4983519999999998E-2</v>
      </c>
      <c r="G68" s="10">
        <f>(G52)</f>
        <v>215.84118707279998</v>
      </c>
    </row>
    <row r="69" spans="1:11" ht="15.75" customHeight="1" thickBot="1">
      <c r="A69" s="3" t="s">
        <v>70</v>
      </c>
      <c r="B69" s="275" t="s">
        <v>71</v>
      </c>
      <c r="C69" s="276"/>
      <c r="D69" s="276"/>
      <c r="E69" s="277"/>
      <c r="F69" s="28">
        <f>F62</f>
        <v>0.15896160000000001</v>
      </c>
      <c r="G69" s="10">
        <f>G62</f>
        <v>457.57335002399992</v>
      </c>
    </row>
    <row r="70" spans="1:11" ht="15.75" customHeight="1" thickBot="1">
      <c r="A70" s="3" t="s">
        <v>72</v>
      </c>
      <c r="B70" s="275" t="s">
        <v>73</v>
      </c>
      <c r="C70" s="276"/>
      <c r="D70" s="276"/>
      <c r="E70" s="277"/>
      <c r="F70" s="28">
        <v>0</v>
      </c>
      <c r="G70" s="10">
        <v>0</v>
      </c>
    </row>
    <row r="71" spans="1:11" ht="15.75" thickBot="1">
      <c r="A71" s="281" t="s">
        <v>74</v>
      </c>
      <c r="B71" s="282"/>
      <c r="C71" s="282"/>
      <c r="D71" s="282"/>
      <c r="E71" s="283"/>
      <c r="F71" s="29">
        <f>SUM(F65:F70)</f>
        <v>0.76815712000000014</v>
      </c>
      <c r="G71" s="5">
        <f>SUM(G65:G70)</f>
        <v>2211.1517922767998</v>
      </c>
    </row>
    <row r="72" spans="1:11" ht="15.75" thickBot="1">
      <c r="A72" s="320" t="s">
        <v>75</v>
      </c>
      <c r="B72" s="321"/>
      <c r="C72" s="321"/>
      <c r="D72" s="321"/>
      <c r="E72" s="321"/>
      <c r="F72" s="322"/>
      <c r="G72" s="30">
        <f>SUM(E7,G16,G22,G71)</f>
        <v>6080.966942927842</v>
      </c>
    </row>
    <row r="73" spans="1:11" ht="15.75" thickBot="1">
      <c r="A73" s="260" t="s">
        <v>76</v>
      </c>
      <c r="B73" s="261"/>
      <c r="C73" s="261"/>
      <c r="D73" s="261"/>
      <c r="E73" s="261"/>
      <c r="F73" s="261"/>
      <c r="G73" s="262"/>
    </row>
    <row r="74" spans="1:11" ht="15.75" customHeight="1" thickBot="1">
      <c r="A74" s="323" t="s">
        <v>77</v>
      </c>
      <c r="B74" s="324"/>
      <c r="C74" s="324"/>
      <c r="D74" s="324"/>
      <c r="E74" s="325"/>
      <c r="F74" s="31" t="s">
        <v>26</v>
      </c>
      <c r="G74" s="2" t="s">
        <v>15</v>
      </c>
      <c r="K74" s="32"/>
    </row>
    <row r="75" spans="1:11" ht="15.75" customHeight="1" thickBot="1">
      <c r="A75" s="8" t="s">
        <v>3</v>
      </c>
      <c r="B75" s="275" t="s">
        <v>78</v>
      </c>
      <c r="C75" s="276"/>
      <c r="D75" s="276"/>
      <c r="E75" s="277"/>
      <c r="F75" s="33">
        <v>0.05</v>
      </c>
      <c r="G75" s="10">
        <f>PRODUCT(G72,F75)</f>
        <v>304.04834714639213</v>
      </c>
    </row>
    <row r="76" spans="1:11" ht="15.75" thickBot="1">
      <c r="A76" s="8" t="s">
        <v>5</v>
      </c>
      <c r="B76" s="275" t="s">
        <v>79</v>
      </c>
      <c r="C76" s="276"/>
      <c r="D76" s="276"/>
      <c r="E76" s="277"/>
      <c r="F76" s="33">
        <v>6.7900000000000002E-2</v>
      </c>
      <c r="G76" s="10">
        <f>F76*(G72+G75)</f>
        <v>433.54253819604054</v>
      </c>
    </row>
    <row r="77" spans="1:11" ht="15.75" thickBot="1">
      <c r="A77" s="8" t="s">
        <v>6</v>
      </c>
      <c r="B77" s="275" t="s">
        <v>80</v>
      </c>
      <c r="C77" s="276"/>
      <c r="D77" s="276"/>
      <c r="E77" s="276"/>
      <c r="F77" s="277"/>
      <c r="G77" s="10">
        <f>SUM(G75,G76,G72)</f>
        <v>6818.5578282702745</v>
      </c>
    </row>
    <row r="78" spans="1:11" ht="15.75" customHeight="1" thickBot="1">
      <c r="A78" s="34" t="s">
        <v>7</v>
      </c>
      <c r="B78" s="275" t="s">
        <v>81</v>
      </c>
      <c r="C78" s="276"/>
      <c r="D78" s="276"/>
      <c r="E78" s="277"/>
      <c r="F78" s="35">
        <f>1-F83</f>
        <v>0.85749999999999993</v>
      </c>
      <c r="G78" s="33"/>
    </row>
    <row r="79" spans="1:11" ht="15.75" customHeight="1" thickBot="1">
      <c r="A79" s="34" t="s">
        <v>8</v>
      </c>
      <c r="B79" s="275" t="s">
        <v>82</v>
      </c>
      <c r="C79" s="276"/>
      <c r="D79" s="276"/>
      <c r="E79" s="276"/>
      <c r="F79" s="277"/>
      <c r="G79" s="36">
        <f>G77/F78</f>
        <v>7951.670936758338</v>
      </c>
    </row>
    <row r="80" spans="1:11" ht="15.75" thickBot="1">
      <c r="A80" s="37"/>
      <c r="B80" s="290" t="s">
        <v>83</v>
      </c>
      <c r="C80" s="291"/>
      <c r="D80" s="291"/>
      <c r="E80" s="292"/>
      <c r="F80" s="38">
        <v>1.6500000000000001E-2</v>
      </c>
      <c r="G80" s="39">
        <f>G79*F80</f>
        <v>131.20257045651257</v>
      </c>
    </row>
    <row r="81" spans="1:7" ht="15.75" customHeight="1" thickBot="1">
      <c r="A81" s="40"/>
      <c r="B81" s="275" t="s">
        <v>84</v>
      </c>
      <c r="C81" s="276"/>
      <c r="D81" s="276"/>
      <c r="E81" s="277"/>
      <c r="F81" s="38">
        <v>7.5999999999999998E-2</v>
      </c>
      <c r="G81" s="41">
        <f>G79*F81</f>
        <v>604.32699119363372</v>
      </c>
    </row>
    <row r="82" spans="1:7" ht="15.75" thickBot="1">
      <c r="A82" s="42"/>
      <c r="B82" s="275" t="s">
        <v>85</v>
      </c>
      <c r="C82" s="276"/>
      <c r="D82" s="276"/>
      <c r="E82" s="277"/>
      <c r="F82" s="38">
        <v>0.05</v>
      </c>
      <c r="G82" s="41">
        <f>G79*F82</f>
        <v>397.58354683791691</v>
      </c>
    </row>
    <row r="83" spans="1:7" ht="15.75" thickBot="1">
      <c r="A83" s="281" t="s">
        <v>86</v>
      </c>
      <c r="B83" s="282"/>
      <c r="C83" s="282"/>
      <c r="D83" s="282"/>
      <c r="E83" s="283"/>
      <c r="F83" s="43">
        <f>SUM(F80:F82)</f>
        <v>0.14250000000000002</v>
      </c>
      <c r="G83" s="44">
        <f>G80+G81+G82</f>
        <v>1133.1131084880633</v>
      </c>
    </row>
    <row r="84" spans="1:7" ht="15.75" thickBot="1">
      <c r="A84" s="281" t="s">
        <v>87</v>
      </c>
      <c r="B84" s="282"/>
      <c r="C84" s="282"/>
      <c r="D84" s="282"/>
      <c r="E84" s="282"/>
      <c r="F84" s="283"/>
      <c r="G84" s="19">
        <f>SUM(G75:G76,G83)</f>
        <v>1870.7039938304961</v>
      </c>
    </row>
    <row r="85" spans="1:7" ht="15.75" thickBot="1">
      <c r="A85" s="326" t="s">
        <v>229</v>
      </c>
      <c r="B85" s="327"/>
      <c r="C85" s="327"/>
      <c r="D85" s="327"/>
      <c r="E85" s="327"/>
      <c r="F85" s="327"/>
      <c r="G85" s="328"/>
    </row>
    <row r="86" spans="1:7" ht="15.75" thickBot="1">
      <c r="A86" s="329" t="s">
        <v>88</v>
      </c>
      <c r="B86" s="330"/>
      <c r="C86" s="330"/>
      <c r="D86" s="330"/>
      <c r="E86" s="330"/>
      <c r="F86" s="331"/>
      <c r="G86" s="45" t="s">
        <v>89</v>
      </c>
    </row>
    <row r="87" spans="1:7" ht="15.75" thickBot="1">
      <c r="A87" s="306" t="s">
        <v>90</v>
      </c>
      <c r="B87" s="315"/>
      <c r="C87" s="315"/>
      <c r="D87" s="315"/>
      <c r="E87" s="315"/>
      <c r="F87" s="316"/>
      <c r="G87" s="10">
        <f>E7</f>
        <v>2878.5149999999999</v>
      </c>
    </row>
    <row r="88" spans="1:7" ht="15.75" thickBot="1">
      <c r="A88" s="306" t="s">
        <v>91</v>
      </c>
      <c r="B88" s="315"/>
      <c r="C88" s="315"/>
      <c r="D88" s="315"/>
      <c r="E88" s="315"/>
      <c r="F88" s="316"/>
      <c r="G88" s="10">
        <f>G16</f>
        <v>788.01340000000005</v>
      </c>
    </row>
    <row r="89" spans="1:7" ht="15.75" thickBot="1">
      <c r="A89" s="306" t="s">
        <v>92</v>
      </c>
      <c r="B89" s="315"/>
      <c r="C89" s="315"/>
      <c r="D89" s="315"/>
      <c r="E89" s="315"/>
      <c r="F89" s="316"/>
      <c r="G89" s="10">
        <f>G22</f>
        <v>203.28675065104164</v>
      </c>
    </row>
    <row r="90" spans="1:7" ht="15.75" thickBot="1">
      <c r="A90" s="306" t="s">
        <v>93</v>
      </c>
      <c r="B90" s="315"/>
      <c r="C90" s="315"/>
      <c r="D90" s="315"/>
      <c r="E90" s="315"/>
      <c r="F90" s="316"/>
      <c r="G90" s="10">
        <f>G71</f>
        <v>2211.1517922767998</v>
      </c>
    </row>
    <row r="91" spans="1:7" ht="15.75" thickBot="1">
      <c r="A91" s="306" t="s">
        <v>94</v>
      </c>
      <c r="B91" s="315"/>
      <c r="C91" s="315"/>
      <c r="D91" s="315"/>
      <c r="E91" s="315"/>
      <c r="F91" s="316"/>
      <c r="G91" s="10">
        <f>G87+G88+G89+G90</f>
        <v>6080.966942927842</v>
      </c>
    </row>
    <row r="92" spans="1:7" ht="15.75" thickBot="1">
      <c r="A92" s="306" t="s">
        <v>95</v>
      </c>
      <c r="B92" s="315"/>
      <c r="C92" s="315"/>
      <c r="D92" s="315"/>
      <c r="E92" s="315"/>
      <c r="F92" s="316"/>
      <c r="G92" s="10">
        <f>G84</f>
        <v>1870.7039938304961</v>
      </c>
    </row>
    <row r="93" spans="1:7" ht="16.5" thickBot="1">
      <c r="A93" s="266" t="s">
        <v>96</v>
      </c>
      <c r="B93" s="267"/>
      <c r="C93" s="267"/>
      <c r="D93" s="267"/>
      <c r="E93" s="267"/>
      <c r="F93" s="268"/>
      <c r="G93" s="46">
        <f>G91+G92</f>
        <v>7951.670936758338</v>
      </c>
    </row>
  </sheetData>
  <mergeCells count="98">
    <mergeCell ref="A1:G1"/>
    <mergeCell ref="A2:G2"/>
    <mergeCell ref="A3:D3"/>
    <mergeCell ref="E3:G3"/>
    <mergeCell ref="B4:D4"/>
    <mergeCell ref="E4:G4"/>
    <mergeCell ref="B11:F11"/>
    <mergeCell ref="B5:D5"/>
    <mergeCell ref="E5:G5"/>
    <mergeCell ref="B6:D6"/>
    <mergeCell ref="E6:G6"/>
    <mergeCell ref="A7:D7"/>
    <mergeCell ref="E7:G7"/>
    <mergeCell ref="A8:G8"/>
    <mergeCell ref="A9:F9"/>
    <mergeCell ref="B10:F10"/>
    <mergeCell ref="A23:G23"/>
    <mergeCell ref="B12:F12"/>
    <mergeCell ref="B13:F13"/>
    <mergeCell ref="B14:F14"/>
    <mergeCell ref="B15:F15"/>
    <mergeCell ref="A16:F16"/>
    <mergeCell ref="A17:G17"/>
    <mergeCell ref="A18:F18"/>
    <mergeCell ref="B19:F19"/>
    <mergeCell ref="B20:F20"/>
    <mergeCell ref="B21:F21"/>
    <mergeCell ref="A22:F22"/>
    <mergeCell ref="B35:E35"/>
    <mergeCell ref="A24:E24"/>
    <mergeCell ref="B25:E25"/>
    <mergeCell ref="B26:E26"/>
    <mergeCell ref="B27:E27"/>
    <mergeCell ref="B28:E28"/>
    <mergeCell ref="B29:E29"/>
    <mergeCell ref="B30:E30"/>
    <mergeCell ref="B31:E31"/>
    <mergeCell ref="B32:E32"/>
    <mergeCell ref="A33:E33"/>
    <mergeCell ref="A34:E34"/>
    <mergeCell ref="B47:E47"/>
    <mergeCell ref="B36:E36"/>
    <mergeCell ref="A37:E37"/>
    <mergeCell ref="B38:E38"/>
    <mergeCell ref="A39:E39"/>
    <mergeCell ref="A40:E40"/>
    <mergeCell ref="B41:E41"/>
    <mergeCell ref="B42:E42"/>
    <mergeCell ref="A43:E43"/>
    <mergeCell ref="A44:E44"/>
    <mergeCell ref="B45:E45"/>
    <mergeCell ref="B46:E46"/>
    <mergeCell ref="B59:E59"/>
    <mergeCell ref="B48:E48"/>
    <mergeCell ref="B49:E49"/>
    <mergeCell ref="B50:E50"/>
    <mergeCell ref="B51:E51"/>
    <mergeCell ref="A52:E52"/>
    <mergeCell ref="A53:E53"/>
    <mergeCell ref="B54:E54"/>
    <mergeCell ref="B55:E55"/>
    <mergeCell ref="B56:E56"/>
    <mergeCell ref="B57:E57"/>
    <mergeCell ref="B58:E58"/>
    <mergeCell ref="A71:E71"/>
    <mergeCell ref="A60:E60"/>
    <mergeCell ref="B61:E61"/>
    <mergeCell ref="A62:E62"/>
    <mergeCell ref="A63:G63"/>
    <mergeCell ref="A64:E64"/>
    <mergeCell ref="B65:E65"/>
    <mergeCell ref="B66:E66"/>
    <mergeCell ref="B67:E67"/>
    <mergeCell ref="B68:E68"/>
    <mergeCell ref="B69:E69"/>
    <mergeCell ref="B70:E70"/>
    <mergeCell ref="A83:E83"/>
    <mergeCell ref="A72:F72"/>
    <mergeCell ref="A73:G73"/>
    <mergeCell ref="A74:E74"/>
    <mergeCell ref="B75:E75"/>
    <mergeCell ref="B76:E76"/>
    <mergeCell ref="B77:F77"/>
    <mergeCell ref="B78:E78"/>
    <mergeCell ref="B79:F79"/>
    <mergeCell ref="B80:E80"/>
    <mergeCell ref="B81:E81"/>
    <mergeCell ref="B82:E82"/>
    <mergeCell ref="A90:F90"/>
    <mergeCell ref="A91:F91"/>
    <mergeCell ref="A92:F92"/>
    <mergeCell ref="A93:F93"/>
    <mergeCell ref="A84:F84"/>
    <mergeCell ref="A85:G85"/>
    <mergeCell ref="A86:F86"/>
    <mergeCell ref="A87:F87"/>
    <mergeCell ref="A88:F88"/>
    <mergeCell ref="A89:F8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workbookViewId="0">
      <selection activeCell="K10" sqref="K10"/>
    </sheetView>
  </sheetViews>
  <sheetFormatPr defaultRowHeight="15"/>
  <cols>
    <col min="7" max="7" width="16" customWidth="1"/>
    <col min="11" max="11" width="10.7109375" bestFit="1" customWidth="1"/>
    <col min="263" max="263" width="16" customWidth="1"/>
    <col min="267" max="267" width="10.7109375" bestFit="1" customWidth="1"/>
    <col min="519" max="519" width="16" customWidth="1"/>
    <col min="523" max="523" width="10.7109375" bestFit="1" customWidth="1"/>
    <col min="775" max="775" width="16" customWidth="1"/>
    <col min="779" max="779" width="10.7109375" bestFit="1" customWidth="1"/>
    <col min="1031" max="1031" width="16" customWidth="1"/>
    <col min="1035" max="1035" width="10.7109375" bestFit="1" customWidth="1"/>
    <col min="1287" max="1287" width="16" customWidth="1"/>
    <col min="1291" max="1291" width="10.7109375" bestFit="1" customWidth="1"/>
    <col min="1543" max="1543" width="16" customWidth="1"/>
    <col min="1547" max="1547" width="10.7109375" bestFit="1" customWidth="1"/>
    <col min="1799" max="1799" width="16" customWidth="1"/>
    <col min="1803" max="1803" width="10.7109375" bestFit="1" customWidth="1"/>
    <col min="2055" max="2055" width="16" customWidth="1"/>
    <col min="2059" max="2059" width="10.7109375" bestFit="1" customWidth="1"/>
    <col min="2311" max="2311" width="16" customWidth="1"/>
    <col min="2315" max="2315" width="10.7109375" bestFit="1" customWidth="1"/>
    <col min="2567" max="2567" width="16" customWidth="1"/>
    <col min="2571" max="2571" width="10.7109375" bestFit="1" customWidth="1"/>
    <col min="2823" max="2823" width="16" customWidth="1"/>
    <col min="2827" max="2827" width="10.7109375" bestFit="1" customWidth="1"/>
    <col min="3079" max="3079" width="16" customWidth="1"/>
    <col min="3083" max="3083" width="10.7109375" bestFit="1" customWidth="1"/>
    <col min="3335" max="3335" width="16" customWidth="1"/>
    <col min="3339" max="3339" width="10.7109375" bestFit="1" customWidth="1"/>
    <col min="3591" max="3591" width="16" customWidth="1"/>
    <col min="3595" max="3595" width="10.7109375" bestFit="1" customWidth="1"/>
    <col min="3847" max="3847" width="16" customWidth="1"/>
    <col min="3851" max="3851" width="10.7109375" bestFit="1" customWidth="1"/>
    <col min="4103" max="4103" width="16" customWidth="1"/>
    <col min="4107" max="4107" width="10.7109375" bestFit="1" customWidth="1"/>
    <col min="4359" max="4359" width="16" customWidth="1"/>
    <col min="4363" max="4363" width="10.7109375" bestFit="1" customWidth="1"/>
    <col min="4615" max="4615" width="16" customWidth="1"/>
    <col min="4619" max="4619" width="10.7109375" bestFit="1" customWidth="1"/>
    <col min="4871" max="4871" width="16" customWidth="1"/>
    <col min="4875" max="4875" width="10.7109375" bestFit="1" customWidth="1"/>
    <col min="5127" max="5127" width="16" customWidth="1"/>
    <col min="5131" max="5131" width="10.7109375" bestFit="1" customWidth="1"/>
    <col min="5383" max="5383" width="16" customWidth="1"/>
    <col min="5387" max="5387" width="10.7109375" bestFit="1" customWidth="1"/>
    <col min="5639" max="5639" width="16" customWidth="1"/>
    <col min="5643" max="5643" width="10.7109375" bestFit="1" customWidth="1"/>
    <col min="5895" max="5895" width="16" customWidth="1"/>
    <col min="5899" max="5899" width="10.7109375" bestFit="1" customWidth="1"/>
    <col min="6151" max="6151" width="16" customWidth="1"/>
    <col min="6155" max="6155" width="10.7109375" bestFit="1" customWidth="1"/>
    <col min="6407" max="6407" width="16" customWidth="1"/>
    <col min="6411" max="6411" width="10.7109375" bestFit="1" customWidth="1"/>
    <col min="6663" max="6663" width="16" customWidth="1"/>
    <col min="6667" max="6667" width="10.7109375" bestFit="1" customWidth="1"/>
    <col min="6919" max="6919" width="16" customWidth="1"/>
    <col min="6923" max="6923" width="10.7109375" bestFit="1" customWidth="1"/>
    <col min="7175" max="7175" width="16" customWidth="1"/>
    <col min="7179" max="7179" width="10.7109375" bestFit="1" customWidth="1"/>
    <col min="7431" max="7431" width="16" customWidth="1"/>
    <col min="7435" max="7435" width="10.7109375" bestFit="1" customWidth="1"/>
    <col min="7687" max="7687" width="16" customWidth="1"/>
    <col min="7691" max="7691" width="10.7109375" bestFit="1" customWidth="1"/>
    <col min="7943" max="7943" width="16" customWidth="1"/>
    <col min="7947" max="7947" width="10.7109375" bestFit="1" customWidth="1"/>
    <col min="8199" max="8199" width="16" customWidth="1"/>
    <col min="8203" max="8203" width="10.7109375" bestFit="1" customWidth="1"/>
    <col min="8455" max="8455" width="16" customWidth="1"/>
    <col min="8459" max="8459" width="10.7109375" bestFit="1" customWidth="1"/>
    <col min="8711" max="8711" width="16" customWidth="1"/>
    <col min="8715" max="8715" width="10.7109375" bestFit="1" customWidth="1"/>
    <col min="8967" max="8967" width="16" customWidth="1"/>
    <col min="8971" max="8971" width="10.7109375" bestFit="1" customWidth="1"/>
    <col min="9223" max="9223" width="16" customWidth="1"/>
    <col min="9227" max="9227" width="10.7109375" bestFit="1" customWidth="1"/>
    <col min="9479" max="9479" width="16" customWidth="1"/>
    <col min="9483" max="9483" width="10.7109375" bestFit="1" customWidth="1"/>
    <col min="9735" max="9735" width="16" customWidth="1"/>
    <col min="9739" max="9739" width="10.7109375" bestFit="1" customWidth="1"/>
    <col min="9991" max="9991" width="16" customWidth="1"/>
    <col min="9995" max="9995" width="10.7109375" bestFit="1" customWidth="1"/>
    <col min="10247" max="10247" width="16" customWidth="1"/>
    <col min="10251" max="10251" width="10.7109375" bestFit="1" customWidth="1"/>
    <col min="10503" max="10503" width="16" customWidth="1"/>
    <col min="10507" max="10507" width="10.7109375" bestFit="1" customWidth="1"/>
    <col min="10759" max="10759" width="16" customWidth="1"/>
    <col min="10763" max="10763" width="10.7109375" bestFit="1" customWidth="1"/>
    <col min="11015" max="11015" width="16" customWidth="1"/>
    <col min="11019" max="11019" width="10.7109375" bestFit="1" customWidth="1"/>
    <col min="11271" max="11271" width="16" customWidth="1"/>
    <col min="11275" max="11275" width="10.7109375" bestFit="1" customWidth="1"/>
    <col min="11527" max="11527" width="16" customWidth="1"/>
    <col min="11531" max="11531" width="10.7109375" bestFit="1" customWidth="1"/>
    <col min="11783" max="11783" width="16" customWidth="1"/>
    <col min="11787" max="11787" width="10.7109375" bestFit="1" customWidth="1"/>
    <col min="12039" max="12039" width="16" customWidth="1"/>
    <col min="12043" max="12043" width="10.7109375" bestFit="1" customWidth="1"/>
    <col min="12295" max="12295" width="16" customWidth="1"/>
    <col min="12299" max="12299" width="10.7109375" bestFit="1" customWidth="1"/>
    <col min="12551" max="12551" width="16" customWidth="1"/>
    <col min="12555" max="12555" width="10.7109375" bestFit="1" customWidth="1"/>
    <col min="12807" max="12807" width="16" customWidth="1"/>
    <col min="12811" max="12811" width="10.7109375" bestFit="1" customWidth="1"/>
    <col min="13063" max="13063" width="16" customWidth="1"/>
    <col min="13067" max="13067" width="10.7109375" bestFit="1" customWidth="1"/>
    <col min="13319" max="13319" width="16" customWidth="1"/>
    <col min="13323" max="13323" width="10.7109375" bestFit="1" customWidth="1"/>
    <col min="13575" max="13575" width="16" customWidth="1"/>
    <col min="13579" max="13579" width="10.7109375" bestFit="1" customWidth="1"/>
    <col min="13831" max="13831" width="16" customWidth="1"/>
    <col min="13835" max="13835" width="10.7109375" bestFit="1" customWidth="1"/>
    <col min="14087" max="14087" width="16" customWidth="1"/>
    <col min="14091" max="14091" width="10.7109375" bestFit="1" customWidth="1"/>
    <col min="14343" max="14343" width="16" customWidth="1"/>
    <col min="14347" max="14347" width="10.7109375" bestFit="1" customWidth="1"/>
    <col min="14599" max="14599" width="16" customWidth="1"/>
    <col min="14603" max="14603" width="10.7109375" bestFit="1" customWidth="1"/>
    <col min="14855" max="14855" width="16" customWidth="1"/>
    <col min="14859" max="14859" width="10.7109375" bestFit="1" customWidth="1"/>
    <col min="15111" max="15111" width="16" customWidth="1"/>
    <col min="15115" max="15115" width="10.7109375" bestFit="1" customWidth="1"/>
    <col min="15367" max="15367" width="16" customWidth="1"/>
    <col min="15371" max="15371" width="10.7109375" bestFit="1" customWidth="1"/>
    <col min="15623" max="15623" width="16" customWidth="1"/>
    <col min="15627" max="15627" width="10.7109375" bestFit="1" customWidth="1"/>
    <col min="15879" max="15879" width="16" customWidth="1"/>
    <col min="15883" max="15883" width="10.7109375" bestFit="1" customWidth="1"/>
    <col min="16135" max="16135" width="16" customWidth="1"/>
    <col min="16139" max="16139" width="10.7109375" bestFit="1" customWidth="1"/>
  </cols>
  <sheetData>
    <row r="1" spans="1:15" ht="15.75" thickBot="1">
      <c r="A1" s="260" t="s">
        <v>0</v>
      </c>
      <c r="B1" s="261"/>
      <c r="C1" s="261"/>
      <c r="D1" s="261"/>
      <c r="E1" s="261"/>
      <c r="F1" s="261"/>
      <c r="G1" s="262"/>
    </row>
    <row r="2" spans="1:15" ht="15.75" thickBot="1">
      <c r="A2" s="263" t="s">
        <v>230</v>
      </c>
      <c r="B2" s="264"/>
      <c r="C2" s="264"/>
      <c r="D2" s="264"/>
      <c r="E2" s="264"/>
      <c r="F2" s="264"/>
      <c r="G2" s="265"/>
    </row>
    <row r="3" spans="1:15" ht="15.75" customHeight="1" thickBot="1">
      <c r="A3" s="263" t="s">
        <v>1</v>
      </c>
      <c r="B3" s="264"/>
      <c r="C3" s="264"/>
      <c r="D3" s="265"/>
      <c r="E3" s="266" t="s">
        <v>2</v>
      </c>
      <c r="F3" s="267"/>
      <c r="G3" s="268"/>
    </row>
    <row r="4" spans="1:15" ht="15.75" thickBot="1">
      <c r="A4" s="1" t="s">
        <v>3</v>
      </c>
      <c r="B4" s="269" t="s">
        <v>4</v>
      </c>
      <c r="C4" s="270"/>
      <c r="D4" s="271"/>
      <c r="E4" s="272">
        <v>1919.01</v>
      </c>
      <c r="F4" s="273"/>
      <c r="G4" s="274"/>
    </row>
    <row r="5" spans="1:15" ht="15.75" thickBot="1">
      <c r="A5" s="1" t="s">
        <v>5</v>
      </c>
      <c r="B5" s="269" t="s">
        <v>126</v>
      </c>
      <c r="C5" s="270"/>
      <c r="D5" s="271"/>
      <c r="E5" s="278">
        <f>E4*0.3</f>
        <v>575.70299999999997</v>
      </c>
      <c r="F5" s="279"/>
      <c r="G5" s="280"/>
    </row>
    <row r="6" spans="1:15" ht="15.75" thickBot="1">
      <c r="A6" s="1" t="s">
        <v>7</v>
      </c>
      <c r="B6" s="269" t="s">
        <v>130</v>
      </c>
      <c r="C6" s="270"/>
      <c r="D6" s="271"/>
      <c r="E6" s="272">
        <f>7/12*(E4+E5)*0.2</f>
        <v>291.04984999999999</v>
      </c>
      <c r="F6" s="273"/>
      <c r="G6" s="274"/>
    </row>
    <row r="7" spans="1:15" ht="15.75" thickBot="1">
      <c r="A7" s="1" t="s">
        <v>8</v>
      </c>
      <c r="B7" s="269" t="s">
        <v>110</v>
      </c>
      <c r="C7" s="270"/>
      <c r="D7" s="271"/>
      <c r="E7" s="272">
        <f>0.99*(E4+E5)/220*1.2</f>
        <v>13.471450199999998</v>
      </c>
      <c r="F7" s="273"/>
      <c r="G7" s="274"/>
    </row>
    <row r="8" spans="1:15" ht="15.75" thickBot="1">
      <c r="A8" s="281" t="s">
        <v>12</v>
      </c>
      <c r="B8" s="282"/>
      <c r="C8" s="282"/>
      <c r="D8" s="283"/>
      <c r="E8" s="284">
        <f>SUM(E4:G7)</f>
        <v>2799.2343001999998</v>
      </c>
      <c r="F8" s="285"/>
      <c r="G8" s="286"/>
    </row>
    <row r="9" spans="1:15" ht="15.75" thickBot="1">
      <c r="A9" s="260" t="s">
        <v>13</v>
      </c>
      <c r="B9" s="261"/>
      <c r="C9" s="261"/>
      <c r="D9" s="261"/>
      <c r="E9" s="261"/>
      <c r="F9" s="261"/>
      <c r="G9" s="262"/>
    </row>
    <row r="10" spans="1:15" ht="15.75" thickBot="1">
      <c r="A10" s="287" t="s">
        <v>14</v>
      </c>
      <c r="B10" s="288"/>
      <c r="C10" s="288"/>
      <c r="D10" s="288"/>
      <c r="E10" s="288"/>
      <c r="F10" s="289"/>
      <c r="G10" s="2" t="s">
        <v>15</v>
      </c>
    </row>
    <row r="11" spans="1:15" ht="15.75" thickBot="1">
      <c r="A11" s="3" t="s">
        <v>3</v>
      </c>
      <c r="B11" s="275" t="s">
        <v>16</v>
      </c>
      <c r="C11" s="276"/>
      <c r="D11" s="276"/>
      <c r="E11" s="276"/>
      <c r="F11" s="277"/>
      <c r="G11" s="4">
        <f>(4.7*2*15)-0.06*E4</f>
        <v>25.859400000000008</v>
      </c>
    </row>
    <row r="12" spans="1:15" ht="15.75" thickBot="1">
      <c r="A12" s="3" t="s">
        <v>5</v>
      </c>
      <c r="B12" s="275" t="s">
        <v>17</v>
      </c>
      <c r="C12" s="276"/>
      <c r="D12" s="276"/>
      <c r="E12" s="276"/>
      <c r="F12" s="277"/>
      <c r="G12" s="4">
        <f>'Memoria de calculo'!F34</f>
        <v>454.2</v>
      </c>
    </row>
    <row r="13" spans="1:15" ht="15.75" customHeight="1" thickBot="1">
      <c r="A13" s="3" t="s">
        <v>6</v>
      </c>
      <c r="B13" s="275" t="s">
        <v>156</v>
      </c>
      <c r="C13" s="276"/>
      <c r="D13" s="276"/>
      <c r="E13" s="276"/>
      <c r="F13" s="277"/>
      <c r="G13" s="4">
        <v>31.14</v>
      </c>
    </row>
    <row r="14" spans="1:15" ht="15.75" customHeight="1" thickBot="1">
      <c r="A14" s="3" t="s">
        <v>7</v>
      </c>
      <c r="B14" s="275" t="s">
        <v>217</v>
      </c>
      <c r="C14" s="276"/>
      <c r="D14" s="276"/>
      <c r="E14" s="276"/>
      <c r="F14" s="277"/>
      <c r="G14" s="4">
        <v>14.023999999999999</v>
      </c>
    </row>
    <row r="15" spans="1:15" ht="15.75" customHeight="1">
      <c r="A15" s="153" t="s">
        <v>8</v>
      </c>
      <c r="B15" s="290" t="s">
        <v>157</v>
      </c>
      <c r="C15" s="291"/>
      <c r="D15" s="291"/>
      <c r="E15" s="291"/>
      <c r="F15" s="292"/>
      <c r="G15" s="154">
        <v>2.35</v>
      </c>
      <c r="O15" s="32"/>
    </row>
    <row r="16" spans="1:15" ht="15.75" customHeight="1" thickBot="1">
      <c r="A16" s="155" t="s">
        <v>9</v>
      </c>
      <c r="B16" s="296" t="s">
        <v>218</v>
      </c>
      <c r="C16" s="296"/>
      <c r="D16" s="296"/>
      <c r="E16" s="296"/>
      <c r="F16" s="296"/>
      <c r="G16" s="156">
        <f>'Memoria de calculo'!E41</f>
        <v>22.36</v>
      </c>
      <c r="O16" s="32"/>
    </row>
    <row r="17" spans="1:13" ht="15.75" thickBot="1">
      <c r="A17" s="281" t="s">
        <v>18</v>
      </c>
      <c r="B17" s="282"/>
      <c r="C17" s="282"/>
      <c r="D17" s="282"/>
      <c r="E17" s="282"/>
      <c r="F17" s="283"/>
      <c r="G17" s="5">
        <f>SUM(G11:G16)</f>
        <v>549.93340000000001</v>
      </c>
    </row>
    <row r="18" spans="1:13" ht="15.75" thickBot="1">
      <c r="A18" s="260" t="s">
        <v>19</v>
      </c>
      <c r="B18" s="261"/>
      <c r="C18" s="261"/>
      <c r="D18" s="261"/>
      <c r="E18" s="261"/>
      <c r="F18" s="261"/>
      <c r="G18" s="262"/>
    </row>
    <row r="19" spans="1:13" ht="15.75" thickBot="1">
      <c r="A19" s="287" t="s">
        <v>20</v>
      </c>
      <c r="B19" s="288"/>
      <c r="C19" s="288"/>
      <c r="D19" s="288"/>
      <c r="E19" s="288"/>
      <c r="F19" s="289"/>
      <c r="G19" s="6" t="s">
        <v>15</v>
      </c>
    </row>
    <row r="20" spans="1:13" ht="15.75" thickBot="1">
      <c r="A20" s="3" t="s">
        <v>3</v>
      </c>
      <c r="B20" s="275" t="s">
        <v>21</v>
      </c>
      <c r="C20" s="276"/>
      <c r="D20" s="276"/>
      <c r="E20" s="276"/>
      <c r="F20" s="277"/>
      <c r="G20" s="4">
        <f>Uniforme!Z21</f>
        <v>182.2558333333333</v>
      </c>
    </row>
    <row r="21" spans="1:13" ht="15.75" thickBot="1">
      <c r="A21" s="3" t="s">
        <v>5</v>
      </c>
      <c r="B21" s="275" t="s">
        <v>219</v>
      </c>
      <c r="C21" s="276"/>
      <c r="D21" s="276"/>
      <c r="E21" s="276"/>
      <c r="F21" s="277"/>
      <c r="G21" s="4">
        <f>Equipamentos!K18</f>
        <v>21.030917317708333</v>
      </c>
    </row>
    <row r="22" spans="1:13" ht="15.75" thickBot="1">
      <c r="A22" s="3" t="s">
        <v>7</v>
      </c>
      <c r="B22" s="275" t="s">
        <v>11</v>
      </c>
      <c r="C22" s="276"/>
      <c r="D22" s="276"/>
      <c r="E22" s="276"/>
      <c r="F22" s="277"/>
      <c r="G22" s="4">
        <v>0</v>
      </c>
    </row>
    <row r="23" spans="1:13" ht="15.75" thickBot="1">
      <c r="A23" s="281" t="s">
        <v>23</v>
      </c>
      <c r="B23" s="282"/>
      <c r="C23" s="282"/>
      <c r="D23" s="282"/>
      <c r="E23" s="282"/>
      <c r="F23" s="283"/>
      <c r="G23" s="5">
        <f>SUM(G20:G22)</f>
        <v>203.28675065104164</v>
      </c>
    </row>
    <row r="24" spans="1:13" ht="15.75" thickBot="1">
      <c r="A24" s="260" t="s">
        <v>24</v>
      </c>
      <c r="B24" s="261"/>
      <c r="C24" s="261"/>
      <c r="D24" s="261"/>
      <c r="E24" s="261"/>
      <c r="F24" s="261"/>
      <c r="G24" s="262"/>
    </row>
    <row r="25" spans="1:13" ht="15.75" thickBot="1">
      <c r="A25" s="297" t="s">
        <v>25</v>
      </c>
      <c r="B25" s="298"/>
      <c r="C25" s="298"/>
      <c r="D25" s="298"/>
      <c r="E25" s="299"/>
      <c r="F25" s="7" t="s">
        <v>26</v>
      </c>
      <c r="G25" s="2" t="s">
        <v>15</v>
      </c>
    </row>
    <row r="26" spans="1:13" ht="15.75" thickBot="1">
      <c r="A26" s="8" t="s">
        <v>3</v>
      </c>
      <c r="B26" s="275" t="s">
        <v>27</v>
      </c>
      <c r="C26" s="276"/>
      <c r="D26" s="276"/>
      <c r="E26" s="277"/>
      <c r="F26" s="9">
        <v>0.2</v>
      </c>
      <c r="G26" s="10">
        <f>PRODUCT(E8,F26)</f>
        <v>559.84686004000002</v>
      </c>
    </row>
    <row r="27" spans="1:13" ht="15.75" customHeight="1" thickBot="1">
      <c r="A27" s="8" t="s">
        <v>5</v>
      </c>
      <c r="B27" s="275" t="s">
        <v>28</v>
      </c>
      <c r="C27" s="276"/>
      <c r="D27" s="276"/>
      <c r="E27" s="277"/>
      <c r="F27" s="9">
        <v>1.4999999999999999E-2</v>
      </c>
      <c r="G27" s="10">
        <f>PRODUCT(E8,F27)</f>
        <v>41.988514502999998</v>
      </c>
    </row>
    <row r="28" spans="1:13" ht="15.75" customHeight="1" thickBot="1">
      <c r="A28" s="8" t="s">
        <v>6</v>
      </c>
      <c r="B28" s="275" t="s">
        <v>29</v>
      </c>
      <c r="C28" s="276"/>
      <c r="D28" s="276"/>
      <c r="E28" s="277"/>
      <c r="F28" s="9">
        <v>0.01</v>
      </c>
      <c r="G28" s="10">
        <f>PRODUCT(E8,F28)</f>
        <v>27.992343001999998</v>
      </c>
    </row>
    <row r="29" spans="1:13" ht="15.75" thickBot="1">
      <c r="A29" s="8" t="s">
        <v>7</v>
      </c>
      <c r="B29" s="275" t="s">
        <v>30</v>
      </c>
      <c r="C29" s="276"/>
      <c r="D29" s="276"/>
      <c r="E29" s="277"/>
      <c r="F29" s="9">
        <v>2E-3</v>
      </c>
      <c r="G29" s="10">
        <f>PRODUCT(E8,F29)</f>
        <v>5.5984686003999995</v>
      </c>
    </row>
    <row r="30" spans="1:13" ht="15.75" customHeight="1" thickBot="1">
      <c r="A30" s="8" t="s">
        <v>8</v>
      </c>
      <c r="B30" s="275" t="s">
        <v>31</v>
      </c>
      <c r="C30" s="276"/>
      <c r="D30" s="276"/>
      <c r="E30" s="277"/>
      <c r="F30" s="9">
        <v>2.5000000000000001E-2</v>
      </c>
      <c r="G30" s="10">
        <f>PRODUCT(E8,F30)</f>
        <v>69.980857505000003</v>
      </c>
    </row>
    <row r="31" spans="1:13" ht="15.75" thickBot="1">
      <c r="A31" s="8" t="s">
        <v>9</v>
      </c>
      <c r="B31" s="275" t="s">
        <v>32</v>
      </c>
      <c r="C31" s="276"/>
      <c r="D31" s="276"/>
      <c r="E31" s="277"/>
      <c r="F31" s="9">
        <v>0.08</v>
      </c>
      <c r="G31" s="10">
        <f>PRODUCT(E8,F31)</f>
        <v>223.93874401599999</v>
      </c>
      <c r="M31" s="11"/>
    </row>
    <row r="32" spans="1:13" ht="15.75" customHeight="1" thickBot="1">
      <c r="A32" s="8" t="s">
        <v>10</v>
      </c>
      <c r="B32" s="275" t="s">
        <v>33</v>
      </c>
      <c r="C32" s="276"/>
      <c r="D32" s="276"/>
      <c r="E32" s="277"/>
      <c r="F32" s="9">
        <v>0.02</v>
      </c>
      <c r="G32" s="10">
        <f>PRODUCT(E8,F32)</f>
        <v>55.984686003999997</v>
      </c>
    </row>
    <row r="33" spans="1:7" ht="15.75" thickBot="1">
      <c r="A33" s="8" t="s">
        <v>34</v>
      </c>
      <c r="B33" s="275" t="s">
        <v>35</v>
      </c>
      <c r="C33" s="276"/>
      <c r="D33" s="276"/>
      <c r="E33" s="277"/>
      <c r="F33" s="9">
        <v>6.0000000000000001E-3</v>
      </c>
      <c r="G33" s="10">
        <f>PRODUCT(E8,F33)</f>
        <v>16.795405801199998</v>
      </c>
    </row>
    <row r="34" spans="1:7" ht="15.75" thickBot="1">
      <c r="A34" s="300" t="s">
        <v>36</v>
      </c>
      <c r="B34" s="301"/>
      <c r="C34" s="301"/>
      <c r="D34" s="301"/>
      <c r="E34" s="302"/>
      <c r="F34" s="12">
        <f>SUM(F26:F33)</f>
        <v>0.3580000000000001</v>
      </c>
      <c r="G34" s="5">
        <f>F34*E8</f>
        <v>1002.1258794716002</v>
      </c>
    </row>
    <row r="35" spans="1:7" ht="15.75" thickBot="1">
      <c r="A35" s="297" t="s">
        <v>37</v>
      </c>
      <c r="B35" s="298"/>
      <c r="C35" s="298"/>
      <c r="D35" s="298"/>
      <c r="E35" s="299"/>
      <c r="F35" s="13" t="s">
        <v>26</v>
      </c>
      <c r="G35" s="2" t="s">
        <v>15</v>
      </c>
    </row>
    <row r="36" spans="1:7" ht="15.75" thickBot="1">
      <c r="A36" s="8" t="s">
        <v>3</v>
      </c>
      <c r="B36" s="290" t="s">
        <v>38</v>
      </c>
      <c r="C36" s="291"/>
      <c r="D36" s="291"/>
      <c r="E36" s="292"/>
      <c r="F36" s="14">
        <v>9.0899999999999995E-2</v>
      </c>
      <c r="G36" s="15">
        <f>PRODUCT(E8,F36)</f>
        <v>254.45039788817996</v>
      </c>
    </row>
    <row r="37" spans="1:7" ht="15.75" thickBot="1">
      <c r="A37" s="16" t="s">
        <v>5</v>
      </c>
      <c r="B37" s="303" t="s">
        <v>39</v>
      </c>
      <c r="C37" s="304"/>
      <c r="D37" s="304"/>
      <c r="E37" s="305"/>
      <c r="F37" s="14">
        <v>3.0300000000000001E-2</v>
      </c>
      <c r="G37" s="15">
        <f>PRODUCT(E8,F37)</f>
        <v>84.816799296059997</v>
      </c>
    </row>
    <row r="38" spans="1:7" ht="15.75" thickBot="1">
      <c r="A38" s="306" t="s">
        <v>40</v>
      </c>
      <c r="B38" s="307"/>
      <c r="C38" s="307"/>
      <c r="D38" s="307"/>
      <c r="E38" s="308"/>
      <c r="F38" s="9">
        <f>SUM(F36:F37)</f>
        <v>0.1212</v>
      </c>
      <c r="G38" s="10">
        <f>SUM(G36:G37)</f>
        <v>339.26719718423999</v>
      </c>
    </row>
    <row r="39" spans="1:7" ht="15.75" thickBot="1">
      <c r="A39" s="8" t="s">
        <v>6</v>
      </c>
      <c r="B39" s="275" t="s">
        <v>41</v>
      </c>
      <c r="C39" s="276"/>
      <c r="D39" s="276"/>
      <c r="E39" s="277"/>
      <c r="F39" s="17">
        <f>F34*F38</f>
        <v>4.3389600000000014E-2</v>
      </c>
      <c r="G39" s="15">
        <f>F39*E8</f>
        <v>121.45765659195796</v>
      </c>
    </row>
    <row r="40" spans="1:7" ht="15.75" thickBot="1">
      <c r="A40" s="300" t="s">
        <v>36</v>
      </c>
      <c r="B40" s="301"/>
      <c r="C40" s="301"/>
      <c r="D40" s="301"/>
      <c r="E40" s="302"/>
      <c r="F40" s="18">
        <f>SUM(F38:F39)</f>
        <v>0.1645896</v>
      </c>
      <c r="G40" s="19">
        <f>SUM(G38:G39)</f>
        <v>460.72485377619796</v>
      </c>
    </row>
    <row r="41" spans="1:7" ht="15.75" thickBot="1">
      <c r="A41" s="297" t="s">
        <v>42</v>
      </c>
      <c r="B41" s="298"/>
      <c r="C41" s="298"/>
      <c r="D41" s="298"/>
      <c r="E41" s="299"/>
      <c r="F41" s="13" t="s">
        <v>26</v>
      </c>
      <c r="G41" s="2" t="s">
        <v>15</v>
      </c>
    </row>
    <row r="42" spans="1:7" ht="15.75" customHeight="1" thickBot="1">
      <c r="A42" s="8" t="s">
        <v>3</v>
      </c>
      <c r="B42" s="275" t="s">
        <v>43</v>
      </c>
      <c r="C42" s="276"/>
      <c r="D42" s="276"/>
      <c r="E42" s="277"/>
      <c r="F42" s="14">
        <v>2.9999999999999997E-4</v>
      </c>
      <c r="G42" s="15">
        <f>PRODUCT(E8,F42)</f>
        <v>0.83977029005999981</v>
      </c>
    </row>
    <row r="43" spans="1:7" ht="15.75" thickBot="1">
      <c r="A43" s="8" t="s">
        <v>5</v>
      </c>
      <c r="B43" s="275" t="s">
        <v>44</v>
      </c>
      <c r="C43" s="276"/>
      <c r="D43" s="276"/>
      <c r="E43" s="277"/>
      <c r="F43" s="20">
        <f>F34*F42</f>
        <v>1.0740000000000002E-4</v>
      </c>
      <c r="G43" s="15">
        <f>F43*E8</f>
        <v>0.30063776384148005</v>
      </c>
    </row>
    <row r="44" spans="1:7" ht="15.75" thickBot="1">
      <c r="A44" s="300" t="s">
        <v>36</v>
      </c>
      <c r="B44" s="301"/>
      <c r="C44" s="301"/>
      <c r="D44" s="301"/>
      <c r="E44" s="302"/>
      <c r="F44" s="21">
        <f>SUM(F42:F43)</f>
        <v>4.0739999999999998E-4</v>
      </c>
      <c r="G44" s="19">
        <f>SUM(G42,G43)</f>
        <v>1.1404080539014798</v>
      </c>
    </row>
    <row r="45" spans="1:7" ht="15.75" customHeight="1" thickBot="1">
      <c r="A45" s="309" t="s">
        <v>45</v>
      </c>
      <c r="B45" s="310"/>
      <c r="C45" s="310"/>
      <c r="D45" s="310"/>
      <c r="E45" s="311"/>
      <c r="F45" s="13" t="s">
        <v>26</v>
      </c>
      <c r="G45" s="2" t="s">
        <v>15</v>
      </c>
    </row>
    <row r="46" spans="1:7" ht="15.75" customHeight="1" thickBot="1">
      <c r="A46" s="8" t="s">
        <v>3</v>
      </c>
      <c r="B46" s="275" t="s">
        <v>46</v>
      </c>
      <c r="C46" s="276"/>
      <c r="D46" s="276"/>
      <c r="E46" s="277"/>
      <c r="F46" s="9">
        <v>4.1700000000000001E-3</v>
      </c>
      <c r="G46" s="10">
        <f>PRODUCT(E8,F46)</f>
        <v>11.672807031833999</v>
      </c>
    </row>
    <row r="47" spans="1:7" ht="15.75" thickBot="1">
      <c r="A47" s="8" t="s">
        <v>5</v>
      </c>
      <c r="B47" s="275" t="s">
        <v>47</v>
      </c>
      <c r="C47" s="276"/>
      <c r="D47" s="276"/>
      <c r="E47" s="277"/>
      <c r="F47" s="9">
        <f>8%*F46</f>
        <v>3.3360000000000003E-4</v>
      </c>
      <c r="G47" s="10">
        <f>F47*E8</f>
        <v>0.93382456254671997</v>
      </c>
    </row>
    <row r="48" spans="1:7" ht="15.75" customHeight="1" thickBot="1">
      <c r="A48" s="8" t="s">
        <v>6</v>
      </c>
      <c r="B48" s="275" t="s">
        <v>48</v>
      </c>
      <c r="C48" s="276"/>
      <c r="D48" s="276"/>
      <c r="E48" s="277"/>
      <c r="F48" s="22">
        <v>1.4999999999999999E-4</v>
      </c>
      <c r="G48" s="10">
        <f>F48*E8</f>
        <v>0.41988514502999991</v>
      </c>
    </row>
    <row r="49" spans="1:7" ht="15.75" customHeight="1" thickBot="1">
      <c r="A49" s="8" t="s">
        <v>7</v>
      </c>
      <c r="B49" s="275" t="s">
        <v>49</v>
      </c>
      <c r="C49" s="276"/>
      <c r="D49" s="276"/>
      <c r="E49" s="277"/>
      <c r="F49" s="9">
        <v>1.9439999999999999E-2</v>
      </c>
      <c r="G49" s="10">
        <f>PRODUCT(E8,F49)</f>
        <v>54.41711479588799</v>
      </c>
    </row>
    <row r="50" spans="1:7" ht="15.75" thickBot="1">
      <c r="A50" s="8" t="s">
        <v>8</v>
      </c>
      <c r="B50" s="275" t="s">
        <v>50</v>
      </c>
      <c r="C50" s="276"/>
      <c r="D50" s="276"/>
      <c r="E50" s="277"/>
      <c r="F50" s="23">
        <f>F34*F49</f>
        <v>6.9595200000000012E-3</v>
      </c>
      <c r="G50" s="10">
        <f>F50*E8</f>
        <v>19.481327096927906</v>
      </c>
    </row>
    <row r="51" spans="1:7" ht="15.75" thickBot="1">
      <c r="A51" s="8" t="s">
        <v>9</v>
      </c>
      <c r="B51" s="275" t="s">
        <v>51</v>
      </c>
      <c r="C51" s="276"/>
      <c r="D51" s="276"/>
      <c r="E51" s="277"/>
      <c r="F51" s="24">
        <v>1E-4</v>
      </c>
      <c r="G51" s="10">
        <f>E8*F51</f>
        <v>0.27992343001999997</v>
      </c>
    </row>
    <row r="52" spans="1:7" ht="15.75" customHeight="1" thickBot="1">
      <c r="A52" s="8" t="s">
        <v>10</v>
      </c>
      <c r="B52" s="275" t="s">
        <v>52</v>
      </c>
      <c r="C52" s="276"/>
      <c r="D52" s="276"/>
      <c r="E52" s="277"/>
      <c r="F52" s="9">
        <v>4.3636000000000001E-2</v>
      </c>
      <c r="G52" s="10">
        <f>PRODUCT(E8,F52)</f>
        <v>122.14738792352719</v>
      </c>
    </row>
    <row r="53" spans="1:7" ht="15.75" thickBot="1">
      <c r="A53" s="300" t="s">
        <v>36</v>
      </c>
      <c r="B53" s="301"/>
      <c r="C53" s="301"/>
      <c r="D53" s="301"/>
      <c r="E53" s="302"/>
      <c r="F53" s="25">
        <f>SUM(F46:F52)</f>
        <v>7.4789120000000001E-2</v>
      </c>
      <c r="G53" s="26">
        <f>SUM(G46:G52)</f>
        <v>209.3522699857738</v>
      </c>
    </row>
    <row r="54" spans="1:7" ht="15.75" thickBot="1">
      <c r="A54" s="312" t="s">
        <v>53</v>
      </c>
      <c r="B54" s="313"/>
      <c r="C54" s="313"/>
      <c r="D54" s="313"/>
      <c r="E54" s="314"/>
      <c r="F54" s="7" t="s">
        <v>26</v>
      </c>
      <c r="G54" s="2" t="s">
        <v>15</v>
      </c>
    </row>
    <row r="55" spans="1:7" ht="15.75" customHeight="1" thickBot="1">
      <c r="A55" s="8" t="s">
        <v>3</v>
      </c>
      <c r="B55" s="275" t="s">
        <v>54</v>
      </c>
      <c r="C55" s="276"/>
      <c r="D55" s="276"/>
      <c r="E55" s="277"/>
      <c r="F55" s="9">
        <v>9.0899999999999995E-2</v>
      </c>
      <c r="G55" s="10">
        <f>PRODUCT(E8,F55)</f>
        <v>254.45039788817996</v>
      </c>
    </row>
    <row r="56" spans="1:7" ht="15.75" customHeight="1" thickBot="1">
      <c r="A56" s="8" t="s">
        <v>5</v>
      </c>
      <c r="B56" s="275" t="s">
        <v>55</v>
      </c>
      <c r="C56" s="276"/>
      <c r="D56" s="276"/>
      <c r="E56" s="277"/>
      <c r="F56" s="9">
        <v>1.66E-2</v>
      </c>
      <c r="G56" s="10">
        <f>PRODUCT(E8,F56)</f>
        <v>46.467289383319994</v>
      </c>
    </row>
    <row r="57" spans="1:7" ht="15.75" customHeight="1" thickBot="1">
      <c r="A57" s="8" t="s">
        <v>6</v>
      </c>
      <c r="B57" s="275" t="s">
        <v>56</v>
      </c>
      <c r="C57" s="276"/>
      <c r="D57" s="276"/>
      <c r="E57" s="277"/>
      <c r="F57" s="9">
        <v>2.0000000000000001E-4</v>
      </c>
      <c r="G57" s="10">
        <f>PRODUCT(E8,F57)</f>
        <v>0.55984686003999995</v>
      </c>
    </row>
    <row r="58" spans="1:7" ht="15.75" customHeight="1" thickBot="1">
      <c r="A58" s="8" t="s">
        <v>7</v>
      </c>
      <c r="B58" s="275" t="s">
        <v>57</v>
      </c>
      <c r="C58" s="276"/>
      <c r="D58" s="276"/>
      <c r="E58" s="277"/>
      <c r="F58" s="9">
        <v>8.2000000000000007E-3</v>
      </c>
      <c r="G58" s="10">
        <f>PRODUCT(E8,F58)</f>
        <v>22.953721261639998</v>
      </c>
    </row>
    <row r="59" spans="1:7" ht="15.75" customHeight="1" thickBot="1">
      <c r="A59" s="8" t="s">
        <v>8</v>
      </c>
      <c r="B59" s="275" t="s">
        <v>58</v>
      </c>
      <c r="C59" s="276"/>
      <c r="D59" s="276"/>
      <c r="E59" s="277"/>
      <c r="F59" s="9">
        <v>2.9999999999999997E-4</v>
      </c>
      <c r="G59" s="10">
        <f>PRODUCT(E8,F59)</f>
        <v>0.83977029005999981</v>
      </c>
    </row>
    <row r="60" spans="1:7" ht="15.75" customHeight="1" thickBot="1">
      <c r="A60" s="8" t="s">
        <v>9</v>
      </c>
      <c r="B60" s="275" t="s">
        <v>59</v>
      </c>
      <c r="C60" s="276"/>
      <c r="D60" s="276"/>
      <c r="E60" s="277"/>
      <c r="F60" s="9">
        <v>0</v>
      </c>
      <c r="G60" s="10">
        <v>0</v>
      </c>
    </row>
    <row r="61" spans="1:7" ht="15.75" thickBot="1">
      <c r="A61" s="306" t="s">
        <v>40</v>
      </c>
      <c r="B61" s="315"/>
      <c r="C61" s="315"/>
      <c r="D61" s="315"/>
      <c r="E61" s="316"/>
      <c r="F61" s="9">
        <f>SUM(F55:F60)</f>
        <v>0.1162</v>
      </c>
      <c r="G61" s="10">
        <f>SUM(G55:G60)</f>
        <v>325.27102568324</v>
      </c>
    </row>
    <row r="62" spans="1:7" ht="15.75" thickBot="1">
      <c r="A62" s="27" t="s">
        <v>10</v>
      </c>
      <c r="B62" s="275" t="s">
        <v>60</v>
      </c>
      <c r="C62" s="276"/>
      <c r="D62" s="276"/>
      <c r="E62" s="277"/>
      <c r="F62" s="23">
        <f>F61*F34</f>
        <v>4.1599600000000007E-2</v>
      </c>
      <c r="G62" s="10">
        <f>F62*E8</f>
        <v>116.44702719459993</v>
      </c>
    </row>
    <row r="63" spans="1:7" ht="15.75" thickBot="1">
      <c r="A63" s="300" t="s">
        <v>36</v>
      </c>
      <c r="B63" s="301"/>
      <c r="C63" s="301"/>
      <c r="D63" s="301"/>
      <c r="E63" s="302"/>
      <c r="F63" s="18">
        <f>SUM(F61:F62)</f>
        <v>0.15779960000000001</v>
      </c>
      <c r="G63" s="19">
        <f>SUM(G61,G62)</f>
        <v>441.71805287783991</v>
      </c>
    </row>
    <row r="64" spans="1:7" ht="15.75" thickBot="1">
      <c r="A64" s="260" t="s">
        <v>61</v>
      </c>
      <c r="B64" s="261"/>
      <c r="C64" s="261"/>
      <c r="D64" s="261"/>
      <c r="E64" s="261"/>
      <c r="F64" s="261"/>
      <c r="G64" s="262"/>
    </row>
    <row r="65" spans="1:11" ht="15.75" customHeight="1" thickBot="1">
      <c r="A65" s="317" t="s">
        <v>62</v>
      </c>
      <c r="B65" s="318"/>
      <c r="C65" s="318"/>
      <c r="D65" s="318"/>
      <c r="E65" s="319"/>
      <c r="F65" s="8" t="s">
        <v>26</v>
      </c>
      <c r="G65" s="2" t="s">
        <v>15</v>
      </c>
    </row>
    <row r="66" spans="1:11" ht="15.75" customHeight="1" thickBot="1">
      <c r="A66" s="3" t="s">
        <v>63</v>
      </c>
      <c r="B66" s="275" t="s">
        <v>64</v>
      </c>
      <c r="C66" s="276"/>
      <c r="D66" s="276"/>
      <c r="E66" s="277"/>
      <c r="F66" s="28">
        <f>F34</f>
        <v>0.3580000000000001</v>
      </c>
      <c r="G66" s="10">
        <f>G34</f>
        <v>1002.1258794716002</v>
      </c>
    </row>
    <row r="67" spans="1:11" ht="15.75" customHeight="1" thickBot="1">
      <c r="A67" s="3" t="s">
        <v>65</v>
      </c>
      <c r="B67" s="275" t="s">
        <v>66</v>
      </c>
      <c r="C67" s="276"/>
      <c r="D67" s="276"/>
      <c r="E67" s="277"/>
      <c r="F67" s="28">
        <f>F40</f>
        <v>0.1645896</v>
      </c>
      <c r="G67" s="10">
        <f>G40</f>
        <v>460.72485377619796</v>
      </c>
    </row>
    <row r="68" spans="1:11" ht="15.75" customHeight="1" thickBot="1">
      <c r="A68" s="3" t="s">
        <v>67</v>
      </c>
      <c r="B68" s="275" t="s">
        <v>43</v>
      </c>
      <c r="C68" s="276"/>
      <c r="D68" s="276"/>
      <c r="E68" s="277"/>
      <c r="F68" s="28">
        <f>F44</f>
        <v>4.0739999999999998E-4</v>
      </c>
      <c r="G68" s="10">
        <f>G44</f>
        <v>1.1404080539014798</v>
      </c>
    </row>
    <row r="69" spans="1:11" ht="15.75" customHeight="1" thickBot="1">
      <c r="A69" s="3" t="s">
        <v>68</v>
      </c>
      <c r="B69" s="275" t="s">
        <v>69</v>
      </c>
      <c r="C69" s="276"/>
      <c r="D69" s="276"/>
      <c r="E69" s="277"/>
      <c r="F69" s="28">
        <f>F53</f>
        <v>7.4789120000000001E-2</v>
      </c>
      <c r="G69" s="10">
        <f>(G53)</f>
        <v>209.3522699857738</v>
      </c>
    </row>
    <row r="70" spans="1:11" ht="15.75" customHeight="1" thickBot="1">
      <c r="A70" s="3" t="s">
        <v>70</v>
      </c>
      <c r="B70" s="275" t="s">
        <v>71</v>
      </c>
      <c r="C70" s="276"/>
      <c r="D70" s="276"/>
      <c r="E70" s="277"/>
      <c r="F70" s="28">
        <f>F63</f>
        <v>0.15779960000000001</v>
      </c>
      <c r="G70" s="10">
        <f>G63</f>
        <v>441.71805287783991</v>
      </c>
    </row>
    <row r="71" spans="1:11" ht="15.75" customHeight="1" thickBot="1">
      <c r="A71" s="3" t="s">
        <v>72</v>
      </c>
      <c r="B71" s="275" t="s">
        <v>73</v>
      </c>
      <c r="C71" s="276"/>
      <c r="D71" s="276"/>
      <c r="E71" s="277"/>
      <c r="F71" s="28">
        <v>0</v>
      </c>
      <c r="G71" s="10">
        <v>0</v>
      </c>
    </row>
    <row r="72" spans="1:11" ht="15.75" thickBot="1">
      <c r="A72" s="281" t="s">
        <v>74</v>
      </c>
      <c r="B72" s="282"/>
      <c r="C72" s="282"/>
      <c r="D72" s="282"/>
      <c r="E72" s="283"/>
      <c r="F72" s="29">
        <f>SUM(F66:F71)</f>
        <v>0.75558572000000013</v>
      </c>
      <c r="G72" s="5">
        <f>SUM(G66:G71)</f>
        <v>2115.0614641653133</v>
      </c>
    </row>
    <row r="73" spans="1:11" ht="15.75" thickBot="1">
      <c r="A73" s="320" t="s">
        <v>75</v>
      </c>
      <c r="B73" s="321"/>
      <c r="C73" s="321"/>
      <c r="D73" s="321"/>
      <c r="E73" s="321"/>
      <c r="F73" s="322"/>
      <c r="G73" s="30">
        <f>SUM(E8,G17,G23,G72)</f>
        <v>5667.5159150163545</v>
      </c>
    </row>
    <row r="74" spans="1:11" ht="15.75" thickBot="1">
      <c r="A74" s="260" t="s">
        <v>76</v>
      </c>
      <c r="B74" s="261"/>
      <c r="C74" s="261"/>
      <c r="D74" s="261"/>
      <c r="E74" s="261"/>
      <c r="F74" s="261"/>
      <c r="G74" s="262"/>
    </row>
    <row r="75" spans="1:11" ht="15.75" customHeight="1" thickBot="1">
      <c r="A75" s="323" t="s">
        <v>77</v>
      </c>
      <c r="B75" s="324"/>
      <c r="C75" s="324"/>
      <c r="D75" s="324"/>
      <c r="E75" s="325"/>
      <c r="F75" s="31" t="s">
        <v>26</v>
      </c>
      <c r="G75" s="2" t="s">
        <v>15</v>
      </c>
      <c r="K75" s="32"/>
    </row>
    <row r="76" spans="1:11" ht="15.75" customHeight="1" thickBot="1">
      <c r="A76" s="8" t="s">
        <v>3</v>
      </c>
      <c r="B76" s="275" t="s">
        <v>78</v>
      </c>
      <c r="C76" s="276"/>
      <c r="D76" s="276"/>
      <c r="E76" s="277"/>
      <c r="F76" s="33">
        <v>0.05</v>
      </c>
      <c r="G76" s="10">
        <f>PRODUCT(G73,F76)</f>
        <v>283.37579575081776</v>
      </c>
    </row>
    <row r="77" spans="1:11" ht="15.75" thickBot="1">
      <c r="A77" s="8" t="s">
        <v>5</v>
      </c>
      <c r="B77" s="275" t="s">
        <v>79</v>
      </c>
      <c r="C77" s="276"/>
      <c r="D77" s="276"/>
      <c r="E77" s="277"/>
      <c r="F77" s="33">
        <v>6.7900000000000002E-2</v>
      </c>
      <c r="G77" s="10">
        <f>F77*(G73+G76)</f>
        <v>404.06554716109099</v>
      </c>
    </row>
    <row r="78" spans="1:11" ht="15.75" thickBot="1">
      <c r="A78" s="8" t="s">
        <v>6</v>
      </c>
      <c r="B78" s="275" t="s">
        <v>80</v>
      </c>
      <c r="C78" s="276"/>
      <c r="D78" s="276"/>
      <c r="E78" s="276"/>
      <c r="F78" s="277"/>
      <c r="G78" s="10">
        <f>SUM(G76,G77,G73)</f>
        <v>6354.9572579282631</v>
      </c>
    </row>
    <row r="79" spans="1:11" ht="15.75" customHeight="1" thickBot="1">
      <c r="A79" s="34" t="s">
        <v>7</v>
      </c>
      <c r="B79" s="275" t="s">
        <v>81</v>
      </c>
      <c r="C79" s="276"/>
      <c r="D79" s="276"/>
      <c r="E79" s="277"/>
      <c r="F79" s="35">
        <f>1-F84</f>
        <v>0.85749999999999993</v>
      </c>
      <c r="G79" s="33"/>
    </row>
    <row r="80" spans="1:11" ht="15.75" customHeight="1" thickBot="1">
      <c r="A80" s="34" t="s">
        <v>8</v>
      </c>
      <c r="B80" s="275" t="s">
        <v>82</v>
      </c>
      <c r="C80" s="276"/>
      <c r="D80" s="276"/>
      <c r="E80" s="276"/>
      <c r="F80" s="277"/>
      <c r="G80" s="36">
        <f>G78/F79</f>
        <v>7411.0288722195492</v>
      </c>
    </row>
    <row r="81" spans="1:7" ht="15.75" thickBot="1">
      <c r="A81" s="37"/>
      <c r="B81" s="290" t="s">
        <v>83</v>
      </c>
      <c r="C81" s="291"/>
      <c r="D81" s="291"/>
      <c r="E81" s="292"/>
      <c r="F81" s="38">
        <v>1.6500000000000001E-2</v>
      </c>
      <c r="G81" s="39">
        <f>G80*F81</f>
        <v>122.28197639162256</v>
      </c>
    </row>
    <row r="82" spans="1:7" ht="15.75" customHeight="1" thickBot="1">
      <c r="A82" s="40"/>
      <c r="B82" s="275" t="s">
        <v>84</v>
      </c>
      <c r="C82" s="276"/>
      <c r="D82" s="276"/>
      <c r="E82" s="277"/>
      <c r="F82" s="38">
        <v>7.5999999999999998E-2</v>
      </c>
      <c r="G82" s="41">
        <f>G80*F82</f>
        <v>563.23819428868569</v>
      </c>
    </row>
    <row r="83" spans="1:7" ht="15.75" thickBot="1">
      <c r="A83" s="42"/>
      <c r="B83" s="275" t="s">
        <v>85</v>
      </c>
      <c r="C83" s="276"/>
      <c r="D83" s="276"/>
      <c r="E83" s="277"/>
      <c r="F83" s="38">
        <v>0.05</v>
      </c>
      <c r="G83" s="41">
        <f>G80*F83</f>
        <v>370.55144361097746</v>
      </c>
    </row>
    <row r="84" spans="1:7" ht="15.75" thickBot="1">
      <c r="A84" s="281" t="s">
        <v>86</v>
      </c>
      <c r="B84" s="282"/>
      <c r="C84" s="282"/>
      <c r="D84" s="282"/>
      <c r="E84" s="283"/>
      <c r="F84" s="43">
        <f>SUM(F81:F83)</f>
        <v>0.14250000000000002</v>
      </c>
      <c r="G84" s="44">
        <f>G81+G82+G83</f>
        <v>1056.0716142912856</v>
      </c>
    </row>
    <row r="85" spans="1:7" ht="15.75" thickBot="1">
      <c r="A85" s="281" t="s">
        <v>87</v>
      </c>
      <c r="B85" s="282"/>
      <c r="C85" s="282"/>
      <c r="D85" s="282"/>
      <c r="E85" s="282"/>
      <c r="F85" s="283"/>
      <c r="G85" s="19">
        <f>SUM(G76:G77,G84)</f>
        <v>1743.5129572031944</v>
      </c>
    </row>
    <row r="86" spans="1:7" ht="15.75" thickBot="1">
      <c r="A86" s="326" t="s">
        <v>231</v>
      </c>
      <c r="B86" s="327"/>
      <c r="C86" s="327"/>
      <c r="D86" s="327"/>
      <c r="E86" s="327"/>
      <c r="F86" s="327"/>
      <c r="G86" s="328"/>
    </row>
    <row r="87" spans="1:7" ht="15.75" thickBot="1">
      <c r="A87" s="329" t="s">
        <v>88</v>
      </c>
      <c r="B87" s="330"/>
      <c r="C87" s="330"/>
      <c r="D87" s="330"/>
      <c r="E87" s="330"/>
      <c r="F87" s="331"/>
      <c r="G87" s="45" t="s">
        <v>89</v>
      </c>
    </row>
    <row r="88" spans="1:7" ht="15.75" thickBot="1">
      <c r="A88" s="306" t="s">
        <v>90</v>
      </c>
      <c r="B88" s="315"/>
      <c r="C88" s="315"/>
      <c r="D88" s="315"/>
      <c r="E88" s="315"/>
      <c r="F88" s="316"/>
      <c r="G88" s="10">
        <f>E8</f>
        <v>2799.2343001999998</v>
      </c>
    </row>
    <row r="89" spans="1:7" ht="15.75" thickBot="1">
      <c r="A89" s="306" t="s">
        <v>91</v>
      </c>
      <c r="B89" s="315"/>
      <c r="C89" s="315"/>
      <c r="D89" s="315"/>
      <c r="E89" s="315"/>
      <c r="F89" s="316"/>
      <c r="G89" s="10">
        <f>G17</f>
        <v>549.93340000000001</v>
      </c>
    </row>
    <row r="90" spans="1:7" ht="15.75" thickBot="1">
      <c r="A90" s="306" t="s">
        <v>92</v>
      </c>
      <c r="B90" s="315"/>
      <c r="C90" s="315"/>
      <c r="D90" s="315"/>
      <c r="E90" s="315"/>
      <c r="F90" s="316"/>
      <c r="G90" s="10">
        <f>G23</f>
        <v>203.28675065104164</v>
      </c>
    </row>
    <row r="91" spans="1:7" ht="15.75" thickBot="1">
      <c r="A91" s="306" t="s">
        <v>93</v>
      </c>
      <c r="B91" s="315"/>
      <c r="C91" s="315"/>
      <c r="D91" s="315"/>
      <c r="E91" s="315"/>
      <c r="F91" s="316"/>
      <c r="G91" s="10">
        <f>G72</f>
        <v>2115.0614641653133</v>
      </c>
    </row>
    <row r="92" spans="1:7" ht="15.75" thickBot="1">
      <c r="A92" s="306" t="s">
        <v>94</v>
      </c>
      <c r="B92" s="315"/>
      <c r="C92" s="315"/>
      <c r="D92" s="315"/>
      <c r="E92" s="315"/>
      <c r="F92" s="316"/>
      <c r="G92" s="10">
        <f>G88+G89+G90+G91</f>
        <v>5667.5159150163545</v>
      </c>
    </row>
    <row r="93" spans="1:7" ht="15.75" thickBot="1">
      <c r="A93" s="306" t="s">
        <v>95</v>
      </c>
      <c r="B93" s="315"/>
      <c r="C93" s="315"/>
      <c r="D93" s="315"/>
      <c r="E93" s="315"/>
      <c r="F93" s="316"/>
      <c r="G93" s="10">
        <f>G85</f>
        <v>1743.5129572031944</v>
      </c>
    </row>
    <row r="94" spans="1:7" ht="16.5" thickBot="1">
      <c r="A94" s="266" t="s">
        <v>96</v>
      </c>
      <c r="B94" s="267"/>
      <c r="C94" s="267"/>
      <c r="D94" s="267"/>
      <c r="E94" s="267"/>
      <c r="F94" s="268"/>
      <c r="G94" s="46">
        <f>G92+G93</f>
        <v>7411.0288722195492</v>
      </c>
    </row>
  </sheetData>
  <mergeCells count="100">
    <mergeCell ref="A1:G1"/>
    <mergeCell ref="A2:G2"/>
    <mergeCell ref="A3:D3"/>
    <mergeCell ref="E3:G3"/>
    <mergeCell ref="B4:D4"/>
    <mergeCell ref="E4:G4"/>
    <mergeCell ref="B7:D7"/>
    <mergeCell ref="E7:G7"/>
    <mergeCell ref="B5:D5"/>
    <mergeCell ref="E5:G5"/>
    <mergeCell ref="B6:D6"/>
    <mergeCell ref="E6:G6"/>
    <mergeCell ref="A17:F17"/>
    <mergeCell ref="A18:G18"/>
    <mergeCell ref="A19:F19"/>
    <mergeCell ref="B20:F20"/>
    <mergeCell ref="A8:D8"/>
    <mergeCell ref="E8:G8"/>
    <mergeCell ref="A9:G9"/>
    <mergeCell ref="A10:F10"/>
    <mergeCell ref="B11:F11"/>
    <mergeCell ref="B12:F12"/>
    <mergeCell ref="B13:F13"/>
    <mergeCell ref="B14:F14"/>
    <mergeCell ref="B15:F15"/>
    <mergeCell ref="B16:F16"/>
    <mergeCell ref="B32:E32"/>
    <mergeCell ref="B21:F21"/>
    <mergeCell ref="B22:F22"/>
    <mergeCell ref="A23:F23"/>
    <mergeCell ref="A24:G24"/>
    <mergeCell ref="A25:E25"/>
    <mergeCell ref="B26:E26"/>
    <mergeCell ref="B27:E27"/>
    <mergeCell ref="B28:E28"/>
    <mergeCell ref="B29:E29"/>
    <mergeCell ref="B30:E30"/>
    <mergeCell ref="B31:E31"/>
    <mergeCell ref="A44:E44"/>
    <mergeCell ref="B33:E33"/>
    <mergeCell ref="A34:E34"/>
    <mergeCell ref="A35:E35"/>
    <mergeCell ref="B36:E36"/>
    <mergeCell ref="B37:E37"/>
    <mergeCell ref="A38:E38"/>
    <mergeCell ref="B39:E39"/>
    <mergeCell ref="A40:E40"/>
    <mergeCell ref="A41:E41"/>
    <mergeCell ref="B42:E42"/>
    <mergeCell ref="B43:E43"/>
    <mergeCell ref="B56:E56"/>
    <mergeCell ref="A45:E45"/>
    <mergeCell ref="B46:E46"/>
    <mergeCell ref="B47:E47"/>
    <mergeCell ref="B48:E48"/>
    <mergeCell ref="B49:E49"/>
    <mergeCell ref="B50:E50"/>
    <mergeCell ref="B51:E51"/>
    <mergeCell ref="B52:E52"/>
    <mergeCell ref="A53:E53"/>
    <mergeCell ref="A54:E54"/>
    <mergeCell ref="B55:E55"/>
    <mergeCell ref="B68:E68"/>
    <mergeCell ref="B57:E57"/>
    <mergeCell ref="B58:E58"/>
    <mergeCell ref="B59:E59"/>
    <mergeCell ref="B60:E60"/>
    <mergeCell ref="A61:E61"/>
    <mergeCell ref="B62:E62"/>
    <mergeCell ref="A63:E63"/>
    <mergeCell ref="A64:G64"/>
    <mergeCell ref="A65:E65"/>
    <mergeCell ref="B66:E66"/>
    <mergeCell ref="B67:E67"/>
    <mergeCell ref="B80:F80"/>
    <mergeCell ref="B69:E69"/>
    <mergeCell ref="B70:E70"/>
    <mergeCell ref="B71:E71"/>
    <mergeCell ref="A72:E72"/>
    <mergeCell ref="A73:F73"/>
    <mergeCell ref="A74:G74"/>
    <mergeCell ref="A75:E75"/>
    <mergeCell ref="B76:E76"/>
    <mergeCell ref="B77:E77"/>
    <mergeCell ref="B78:F78"/>
    <mergeCell ref="B79:E79"/>
    <mergeCell ref="A93:F93"/>
    <mergeCell ref="A94:F94"/>
    <mergeCell ref="A87:F87"/>
    <mergeCell ref="A88:F88"/>
    <mergeCell ref="A89:F89"/>
    <mergeCell ref="A90:F90"/>
    <mergeCell ref="A91:F91"/>
    <mergeCell ref="A92:F92"/>
    <mergeCell ref="A86:G86"/>
    <mergeCell ref="B81:E81"/>
    <mergeCell ref="B82:E82"/>
    <mergeCell ref="B83:E83"/>
    <mergeCell ref="A84:E84"/>
    <mergeCell ref="A85:F8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topLeftCell="A60" workbookViewId="0">
      <selection activeCell="K10" sqref="K10"/>
    </sheetView>
  </sheetViews>
  <sheetFormatPr defaultRowHeight="15"/>
  <cols>
    <col min="7" max="7" width="16" customWidth="1"/>
    <col min="11" max="11" width="10.7109375" bestFit="1" customWidth="1"/>
    <col min="263" max="263" width="16" customWidth="1"/>
    <col min="267" max="267" width="10.7109375" bestFit="1" customWidth="1"/>
    <col min="519" max="519" width="16" customWidth="1"/>
    <col min="523" max="523" width="10.7109375" bestFit="1" customWidth="1"/>
    <col min="775" max="775" width="16" customWidth="1"/>
    <col min="779" max="779" width="10.7109375" bestFit="1" customWidth="1"/>
    <col min="1031" max="1031" width="16" customWidth="1"/>
    <col min="1035" max="1035" width="10.7109375" bestFit="1" customWidth="1"/>
    <col min="1287" max="1287" width="16" customWidth="1"/>
    <col min="1291" max="1291" width="10.7109375" bestFit="1" customWidth="1"/>
    <col min="1543" max="1543" width="16" customWidth="1"/>
    <col min="1547" max="1547" width="10.7109375" bestFit="1" customWidth="1"/>
    <col min="1799" max="1799" width="16" customWidth="1"/>
    <col min="1803" max="1803" width="10.7109375" bestFit="1" customWidth="1"/>
    <col min="2055" max="2055" width="16" customWidth="1"/>
    <col min="2059" max="2059" width="10.7109375" bestFit="1" customWidth="1"/>
    <col min="2311" max="2311" width="16" customWidth="1"/>
    <col min="2315" max="2315" width="10.7109375" bestFit="1" customWidth="1"/>
    <col min="2567" max="2567" width="16" customWidth="1"/>
    <col min="2571" max="2571" width="10.7109375" bestFit="1" customWidth="1"/>
    <col min="2823" max="2823" width="16" customWidth="1"/>
    <col min="2827" max="2827" width="10.7109375" bestFit="1" customWidth="1"/>
    <col min="3079" max="3079" width="16" customWidth="1"/>
    <col min="3083" max="3083" width="10.7109375" bestFit="1" customWidth="1"/>
    <col min="3335" max="3335" width="16" customWidth="1"/>
    <col min="3339" max="3339" width="10.7109375" bestFit="1" customWidth="1"/>
    <col min="3591" max="3591" width="16" customWidth="1"/>
    <col min="3595" max="3595" width="10.7109375" bestFit="1" customWidth="1"/>
    <col min="3847" max="3847" width="16" customWidth="1"/>
    <col min="3851" max="3851" width="10.7109375" bestFit="1" customWidth="1"/>
    <col min="4103" max="4103" width="16" customWidth="1"/>
    <col min="4107" max="4107" width="10.7109375" bestFit="1" customWidth="1"/>
    <col min="4359" max="4359" width="16" customWidth="1"/>
    <col min="4363" max="4363" width="10.7109375" bestFit="1" customWidth="1"/>
    <col min="4615" max="4615" width="16" customWidth="1"/>
    <col min="4619" max="4619" width="10.7109375" bestFit="1" customWidth="1"/>
    <col min="4871" max="4871" width="16" customWidth="1"/>
    <col min="4875" max="4875" width="10.7109375" bestFit="1" customWidth="1"/>
    <col min="5127" max="5127" width="16" customWidth="1"/>
    <col min="5131" max="5131" width="10.7109375" bestFit="1" customWidth="1"/>
    <col min="5383" max="5383" width="16" customWidth="1"/>
    <col min="5387" max="5387" width="10.7109375" bestFit="1" customWidth="1"/>
    <col min="5639" max="5639" width="16" customWidth="1"/>
    <col min="5643" max="5643" width="10.7109375" bestFit="1" customWidth="1"/>
    <col min="5895" max="5895" width="16" customWidth="1"/>
    <col min="5899" max="5899" width="10.7109375" bestFit="1" customWidth="1"/>
    <col min="6151" max="6151" width="16" customWidth="1"/>
    <col min="6155" max="6155" width="10.7109375" bestFit="1" customWidth="1"/>
    <col min="6407" max="6407" width="16" customWidth="1"/>
    <col min="6411" max="6411" width="10.7109375" bestFit="1" customWidth="1"/>
    <col min="6663" max="6663" width="16" customWidth="1"/>
    <col min="6667" max="6667" width="10.7109375" bestFit="1" customWidth="1"/>
    <col min="6919" max="6919" width="16" customWidth="1"/>
    <col min="6923" max="6923" width="10.7109375" bestFit="1" customWidth="1"/>
    <col min="7175" max="7175" width="16" customWidth="1"/>
    <col min="7179" max="7179" width="10.7109375" bestFit="1" customWidth="1"/>
    <col min="7431" max="7431" width="16" customWidth="1"/>
    <col min="7435" max="7435" width="10.7109375" bestFit="1" customWidth="1"/>
    <col min="7687" max="7687" width="16" customWidth="1"/>
    <col min="7691" max="7691" width="10.7109375" bestFit="1" customWidth="1"/>
    <col min="7943" max="7943" width="16" customWidth="1"/>
    <col min="7947" max="7947" width="10.7109375" bestFit="1" customWidth="1"/>
    <col min="8199" max="8199" width="16" customWidth="1"/>
    <col min="8203" max="8203" width="10.7109375" bestFit="1" customWidth="1"/>
    <col min="8455" max="8455" width="16" customWidth="1"/>
    <col min="8459" max="8459" width="10.7109375" bestFit="1" customWidth="1"/>
    <col min="8711" max="8711" width="16" customWidth="1"/>
    <col min="8715" max="8715" width="10.7109375" bestFit="1" customWidth="1"/>
    <col min="8967" max="8967" width="16" customWidth="1"/>
    <col min="8971" max="8971" width="10.7109375" bestFit="1" customWidth="1"/>
    <col min="9223" max="9223" width="16" customWidth="1"/>
    <col min="9227" max="9227" width="10.7109375" bestFit="1" customWidth="1"/>
    <col min="9479" max="9479" width="16" customWidth="1"/>
    <col min="9483" max="9483" width="10.7109375" bestFit="1" customWidth="1"/>
    <col min="9735" max="9735" width="16" customWidth="1"/>
    <col min="9739" max="9739" width="10.7109375" bestFit="1" customWidth="1"/>
    <col min="9991" max="9991" width="16" customWidth="1"/>
    <col min="9995" max="9995" width="10.7109375" bestFit="1" customWidth="1"/>
    <col min="10247" max="10247" width="16" customWidth="1"/>
    <col min="10251" max="10251" width="10.7109375" bestFit="1" customWidth="1"/>
    <col min="10503" max="10503" width="16" customWidth="1"/>
    <col min="10507" max="10507" width="10.7109375" bestFit="1" customWidth="1"/>
    <col min="10759" max="10759" width="16" customWidth="1"/>
    <col min="10763" max="10763" width="10.7109375" bestFit="1" customWidth="1"/>
    <col min="11015" max="11015" width="16" customWidth="1"/>
    <col min="11019" max="11019" width="10.7109375" bestFit="1" customWidth="1"/>
    <col min="11271" max="11271" width="16" customWidth="1"/>
    <col min="11275" max="11275" width="10.7109375" bestFit="1" customWidth="1"/>
    <col min="11527" max="11527" width="16" customWidth="1"/>
    <col min="11531" max="11531" width="10.7109375" bestFit="1" customWidth="1"/>
    <col min="11783" max="11783" width="16" customWidth="1"/>
    <col min="11787" max="11787" width="10.7109375" bestFit="1" customWidth="1"/>
    <col min="12039" max="12039" width="16" customWidth="1"/>
    <col min="12043" max="12043" width="10.7109375" bestFit="1" customWidth="1"/>
    <col min="12295" max="12295" width="16" customWidth="1"/>
    <col min="12299" max="12299" width="10.7109375" bestFit="1" customWidth="1"/>
    <col min="12551" max="12551" width="16" customWidth="1"/>
    <col min="12555" max="12555" width="10.7109375" bestFit="1" customWidth="1"/>
    <col min="12807" max="12807" width="16" customWidth="1"/>
    <col min="12811" max="12811" width="10.7109375" bestFit="1" customWidth="1"/>
    <col min="13063" max="13063" width="16" customWidth="1"/>
    <col min="13067" max="13067" width="10.7109375" bestFit="1" customWidth="1"/>
    <col min="13319" max="13319" width="16" customWidth="1"/>
    <col min="13323" max="13323" width="10.7109375" bestFit="1" customWidth="1"/>
    <col min="13575" max="13575" width="16" customWidth="1"/>
    <col min="13579" max="13579" width="10.7109375" bestFit="1" customWidth="1"/>
    <col min="13831" max="13831" width="16" customWidth="1"/>
    <col min="13835" max="13835" width="10.7109375" bestFit="1" customWidth="1"/>
    <col min="14087" max="14087" width="16" customWidth="1"/>
    <col min="14091" max="14091" width="10.7109375" bestFit="1" customWidth="1"/>
    <col min="14343" max="14343" width="16" customWidth="1"/>
    <col min="14347" max="14347" width="10.7109375" bestFit="1" customWidth="1"/>
    <col min="14599" max="14599" width="16" customWidth="1"/>
    <col min="14603" max="14603" width="10.7109375" bestFit="1" customWidth="1"/>
    <col min="14855" max="14855" width="16" customWidth="1"/>
    <col min="14859" max="14859" width="10.7109375" bestFit="1" customWidth="1"/>
    <col min="15111" max="15111" width="16" customWidth="1"/>
    <col min="15115" max="15115" width="10.7109375" bestFit="1" customWidth="1"/>
    <col min="15367" max="15367" width="16" customWidth="1"/>
    <col min="15371" max="15371" width="10.7109375" bestFit="1" customWidth="1"/>
    <col min="15623" max="15623" width="16" customWidth="1"/>
    <col min="15627" max="15627" width="10.7109375" bestFit="1" customWidth="1"/>
    <col min="15879" max="15879" width="16" customWidth="1"/>
    <col min="15883" max="15883" width="10.7109375" bestFit="1" customWidth="1"/>
    <col min="16135" max="16135" width="16" customWidth="1"/>
    <col min="16139" max="16139" width="10.7109375" bestFit="1" customWidth="1"/>
  </cols>
  <sheetData>
    <row r="1" spans="1:15" ht="15.75" thickBot="1">
      <c r="A1" s="260" t="s">
        <v>0</v>
      </c>
      <c r="B1" s="261"/>
      <c r="C1" s="261"/>
      <c r="D1" s="261"/>
      <c r="E1" s="261"/>
      <c r="F1" s="261"/>
      <c r="G1" s="262"/>
    </row>
    <row r="2" spans="1:15" ht="15.75" thickBot="1">
      <c r="A2" s="263" t="s">
        <v>232</v>
      </c>
      <c r="B2" s="264"/>
      <c r="C2" s="264"/>
      <c r="D2" s="264"/>
      <c r="E2" s="264"/>
      <c r="F2" s="264"/>
      <c r="G2" s="265"/>
    </row>
    <row r="3" spans="1:15" ht="15.75" customHeight="1" thickBot="1">
      <c r="A3" s="263" t="s">
        <v>1</v>
      </c>
      <c r="B3" s="264"/>
      <c r="C3" s="264"/>
      <c r="D3" s="265"/>
      <c r="E3" s="266" t="s">
        <v>2</v>
      </c>
      <c r="F3" s="267"/>
      <c r="G3" s="268"/>
    </row>
    <row r="4" spans="1:15" ht="15.75" thickBot="1">
      <c r="A4" s="1" t="s">
        <v>3</v>
      </c>
      <c r="B4" s="269" t="s">
        <v>4</v>
      </c>
      <c r="C4" s="270"/>
      <c r="D4" s="271"/>
      <c r="E4" s="272">
        <v>1919.01</v>
      </c>
      <c r="F4" s="273"/>
      <c r="G4" s="274"/>
    </row>
    <row r="5" spans="1:15" ht="15.75" thickBot="1">
      <c r="A5" s="1" t="s">
        <v>5</v>
      </c>
      <c r="B5" s="269" t="s">
        <v>126</v>
      </c>
      <c r="C5" s="270"/>
      <c r="D5" s="271"/>
      <c r="E5" s="278">
        <f>E4*0.3</f>
        <v>575.70299999999997</v>
      </c>
      <c r="F5" s="279"/>
      <c r="G5" s="280"/>
    </row>
    <row r="6" spans="1:15" ht="15.75" thickBot="1">
      <c r="A6" s="1" t="s">
        <v>6</v>
      </c>
      <c r="B6" s="269" t="s">
        <v>220</v>
      </c>
      <c r="C6" s="270"/>
      <c r="D6" s="271"/>
      <c r="E6" s="272">
        <f>E4*0.2</f>
        <v>383.80200000000002</v>
      </c>
      <c r="F6" s="273"/>
      <c r="G6" s="274"/>
    </row>
    <row r="7" spans="1:15" ht="15.75" thickBot="1">
      <c r="A7" s="1" t="s">
        <v>7</v>
      </c>
      <c r="B7" s="269" t="s">
        <v>130</v>
      </c>
      <c r="C7" s="270"/>
      <c r="D7" s="271"/>
      <c r="E7" s="272">
        <f>7/12*(E4+E5+E6)*0.2</f>
        <v>335.82675</v>
      </c>
      <c r="F7" s="273"/>
      <c r="G7" s="274"/>
    </row>
    <row r="8" spans="1:15" ht="15.75" thickBot="1">
      <c r="A8" s="1" t="s">
        <v>8</v>
      </c>
      <c r="B8" s="269" t="s">
        <v>110</v>
      </c>
      <c r="C8" s="270"/>
      <c r="D8" s="271"/>
      <c r="E8" s="272">
        <f>0.99*(E4+E5+E6)/220*1.2</f>
        <v>15.543980999999999</v>
      </c>
      <c r="F8" s="273"/>
      <c r="G8" s="274"/>
    </row>
    <row r="9" spans="1:15" ht="15.75" thickBot="1">
      <c r="A9" s="281" t="s">
        <v>12</v>
      </c>
      <c r="B9" s="282"/>
      <c r="C9" s="282"/>
      <c r="D9" s="283"/>
      <c r="E9" s="284">
        <f>SUM(E4:G8)</f>
        <v>3229.8857309999999</v>
      </c>
      <c r="F9" s="285"/>
      <c r="G9" s="286"/>
    </row>
    <row r="10" spans="1:15" ht="15.75" thickBot="1">
      <c r="A10" s="260" t="s">
        <v>13</v>
      </c>
      <c r="B10" s="261"/>
      <c r="C10" s="261"/>
      <c r="D10" s="261"/>
      <c r="E10" s="261"/>
      <c r="F10" s="261"/>
      <c r="G10" s="262"/>
    </row>
    <row r="11" spans="1:15" ht="15.75" thickBot="1">
      <c r="A11" s="287" t="s">
        <v>14</v>
      </c>
      <c r="B11" s="288"/>
      <c r="C11" s="288"/>
      <c r="D11" s="288"/>
      <c r="E11" s="288"/>
      <c r="F11" s="289"/>
      <c r="G11" s="2" t="s">
        <v>15</v>
      </c>
    </row>
    <row r="12" spans="1:15" ht="15.75" thickBot="1">
      <c r="A12" s="3" t="s">
        <v>3</v>
      </c>
      <c r="B12" s="275" t="s">
        <v>16</v>
      </c>
      <c r="C12" s="276"/>
      <c r="D12" s="276"/>
      <c r="E12" s="276"/>
      <c r="F12" s="277"/>
      <c r="G12" s="4">
        <f>(4.7*2*15)-0.06*E4</f>
        <v>25.859400000000008</v>
      </c>
    </row>
    <row r="13" spans="1:15" ht="15.75" thickBot="1">
      <c r="A13" s="3" t="s">
        <v>5</v>
      </c>
      <c r="B13" s="275" t="s">
        <v>17</v>
      </c>
      <c r="C13" s="276"/>
      <c r="D13" s="276"/>
      <c r="E13" s="276"/>
      <c r="F13" s="277"/>
      <c r="G13" s="4">
        <f>'Memoria de calculo'!F34</f>
        <v>454.2</v>
      </c>
    </row>
    <row r="14" spans="1:15" ht="15.75" customHeight="1" thickBot="1">
      <c r="A14" s="3" t="s">
        <v>6</v>
      </c>
      <c r="B14" s="275" t="s">
        <v>156</v>
      </c>
      <c r="C14" s="276"/>
      <c r="D14" s="276"/>
      <c r="E14" s="276"/>
      <c r="F14" s="277"/>
      <c r="G14" s="4">
        <v>31.14</v>
      </c>
    </row>
    <row r="15" spans="1:15" ht="15.75" customHeight="1" thickBot="1">
      <c r="A15" s="3" t="s">
        <v>7</v>
      </c>
      <c r="B15" s="275" t="s">
        <v>217</v>
      </c>
      <c r="C15" s="276"/>
      <c r="D15" s="276"/>
      <c r="E15" s="276"/>
      <c r="F15" s="277"/>
      <c r="G15" s="4">
        <v>14.023999999999999</v>
      </c>
    </row>
    <row r="16" spans="1:15" ht="15.75" customHeight="1">
      <c r="A16" s="153" t="s">
        <v>8</v>
      </c>
      <c r="B16" s="290" t="s">
        <v>157</v>
      </c>
      <c r="C16" s="291"/>
      <c r="D16" s="291"/>
      <c r="E16" s="291"/>
      <c r="F16" s="292"/>
      <c r="G16" s="154">
        <v>2.35</v>
      </c>
      <c r="O16" s="32"/>
    </row>
    <row r="17" spans="1:15" ht="15.75" customHeight="1" thickBot="1">
      <c r="A17" s="155" t="s">
        <v>9</v>
      </c>
      <c r="B17" s="296" t="s">
        <v>218</v>
      </c>
      <c r="C17" s="296"/>
      <c r="D17" s="296"/>
      <c r="E17" s="296"/>
      <c r="F17" s="296"/>
      <c r="G17" s="156">
        <f>'Memoria de calculo'!E41</f>
        <v>22.36</v>
      </c>
      <c r="O17" s="32"/>
    </row>
    <row r="18" spans="1:15" ht="15.75" thickBot="1">
      <c r="A18" s="281" t="s">
        <v>18</v>
      </c>
      <c r="B18" s="282"/>
      <c r="C18" s="282"/>
      <c r="D18" s="282"/>
      <c r="E18" s="282"/>
      <c r="F18" s="283"/>
      <c r="G18" s="5">
        <f>SUM(G12:G17)</f>
        <v>549.93340000000001</v>
      </c>
    </row>
    <row r="19" spans="1:15" ht="15.75" thickBot="1">
      <c r="A19" s="260" t="s">
        <v>19</v>
      </c>
      <c r="B19" s="261"/>
      <c r="C19" s="261"/>
      <c r="D19" s="261"/>
      <c r="E19" s="261"/>
      <c r="F19" s="261"/>
      <c r="G19" s="262"/>
    </row>
    <row r="20" spans="1:15" ht="15.75" thickBot="1">
      <c r="A20" s="287" t="s">
        <v>20</v>
      </c>
      <c r="B20" s="288"/>
      <c r="C20" s="288"/>
      <c r="D20" s="288"/>
      <c r="E20" s="288"/>
      <c r="F20" s="289"/>
      <c r="G20" s="6" t="s">
        <v>15</v>
      </c>
    </row>
    <row r="21" spans="1:15" ht="15.75" thickBot="1">
      <c r="A21" s="3" t="s">
        <v>3</v>
      </c>
      <c r="B21" s="275" t="s">
        <v>21</v>
      </c>
      <c r="C21" s="276"/>
      <c r="D21" s="276"/>
      <c r="E21" s="276"/>
      <c r="F21" s="277"/>
      <c r="G21" s="4">
        <f>Uniforme!Z21</f>
        <v>182.2558333333333</v>
      </c>
    </row>
    <row r="22" spans="1:15" ht="15.75" thickBot="1">
      <c r="A22" s="3" t="s">
        <v>5</v>
      </c>
      <c r="B22" s="275" t="s">
        <v>22</v>
      </c>
      <c r="C22" s="276"/>
      <c r="D22" s="276"/>
      <c r="E22" s="276"/>
      <c r="F22" s="277"/>
      <c r="G22" s="4">
        <f>Equipamentos!K18</f>
        <v>21.030917317708333</v>
      </c>
    </row>
    <row r="23" spans="1:15" ht="15.75" thickBot="1">
      <c r="A23" s="3" t="s">
        <v>7</v>
      </c>
      <c r="B23" s="275" t="s">
        <v>11</v>
      </c>
      <c r="C23" s="276"/>
      <c r="D23" s="276"/>
      <c r="E23" s="276"/>
      <c r="F23" s="277"/>
      <c r="G23" s="4">
        <v>0</v>
      </c>
    </row>
    <row r="24" spans="1:15" ht="15.75" thickBot="1">
      <c r="A24" s="281" t="s">
        <v>23</v>
      </c>
      <c r="B24" s="282"/>
      <c r="C24" s="282"/>
      <c r="D24" s="282"/>
      <c r="E24" s="282"/>
      <c r="F24" s="283"/>
      <c r="G24" s="5">
        <f>SUM(G21:G23)</f>
        <v>203.28675065104164</v>
      </c>
    </row>
    <row r="25" spans="1:15" ht="15.75" thickBot="1">
      <c r="A25" s="260" t="s">
        <v>24</v>
      </c>
      <c r="B25" s="261"/>
      <c r="C25" s="261"/>
      <c r="D25" s="261"/>
      <c r="E25" s="261"/>
      <c r="F25" s="261"/>
      <c r="G25" s="262"/>
    </row>
    <row r="26" spans="1:15" ht="15.75" thickBot="1">
      <c r="A26" s="297" t="s">
        <v>25</v>
      </c>
      <c r="B26" s="298"/>
      <c r="C26" s="298"/>
      <c r="D26" s="298"/>
      <c r="E26" s="299"/>
      <c r="F26" s="7" t="s">
        <v>26</v>
      </c>
      <c r="G26" s="2" t="s">
        <v>15</v>
      </c>
    </row>
    <row r="27" spans="1:15" ht="15.75" thickBot="1">
      <c r="A27" s="8" t="s">
        <v>3</v>
      </c>
      <c r="B27" s="275" t="s">
        <v>27</v>
      </c>
      <c r="C27" s="276"/>
      <c r="D27" s="276"/>
      <c r="E27" s="277"/>
      <c r="F27" s="9">
        <v>0.2</v>
      </c>
      <c r="G27" s="10">
        <f>PRODUCT(E9,F27)</f>
        <v>645.97714619999999</v>
      </c>
    </row>
    <row r="28" spans="1:15" ht="15.75" customHeight="1" thickBot="1">
      <c r="A28" s="8" t="s">
        <v>5</v>
      </c>
      <c r="B28" s="275" t="s">
        <v>28</v>
      </c>
      <c r="C28" s="276"/>
      <c r="D28" s="276"/>
      <c r="E28" s="277"/>
      <c r="F28" s="9">
        <v>1.4999999999999999E-2</v>
      </c>
      <c r="G28" s="10">
        <f>PRODUCT(E9,F28)</f>
        <v>48.448285964999997</v>
      </c>
    </row>
    <row r="29" spans="1:15" ht="15.75" customHeight="1" thickBot="1">
      <c r="A29" s="8" t="s">
        <v>6</v>
      </c>
      <c r="B29" s="275" t="s">
        <v>29</v>
      </c>
      <c r="C29" s="276"/>
      <c r="D29" s="276"/>
      <c r="E29" s="277"/>
      <c r="F29" s="9">
        <v>0.01</v>
      </c>
      <c r="G29" s="10">
        <f>PRODUCT(E9,F29)</f>
        <v>32.298857310000002</v>
      </c>
    </row>
    <row r="30" spans="1:15" ht="15.75" thickBot="1">
      <c r="A30" s="8" t="s">
        <v>7</v>
      </c>
      <c r="B30" s="275" t="s">
        <v>30</v>
      </c>
      <c r="C30" s="276"/>
      <c r="D30" s="276"/>
      <c r="E30" s="277"/>
      <c r="F30" s="9">
        <v>2E-3</v>
      </c>
      <c r="G30" s="10">
        <f>PRODUCT(E9,F30)</f>
        <v>6.459771462</v>
      </c>
    </row>
    <row r="31" spans="1:15" ht="15.75" customHeight="1" thickBot="1">
      <c r="A31" s="8" t="s">
        <v>8</v>
      </c>
      <c r="B31" s="275" t="s">
        <v>31</v>
      </c>
      <c r="C31" s="276"/>
      <c r="D31" s="276"/>
      <c r="E31" s="277"/>
      <c r="F31" s="9">
        <v>2.5000000000000001E-2</v>
      </c>
      <c r="G31" s="10">
        <f>PRODUCT(E9,F31)</f>
        <v>80.747143274999999</v>
      </c>
    </row>
    <row r="32" spans="1:15" ht="15.75" thickBot="1">
      <c r="A32" s="8" t="s">
        <v>9</v>
      </c>
      <c r="B32" s="275" t="s">
        <v>32</v>
      </c>
      <c r="C32" s="276"/>
      <c r="D32" s="276"/>
      <c r="E32" s="277"/>
      <c r="F32" s="9">
        <v>0.08</v>
      </c>
      <c r="G32" s="10">
        <f>PRODUCT(E9,F32)</f>
        <v>258.39085848000002</v>
      </c>
      <c r="M32" s="11"/>
    </row>
    <row r="33" spans="1:7" ht="15.75" customHeight="1" thickBot="1">
      <c r="A33" s="8" t="s">
        <v>10</v>
      </c>
      <c r="B33" s="275" t="s">
        <v>33</v>
      </c>
      <c r="C33" s="276"/>
      <c r="D33" s="276"/>
      <c r="E33" s="277"/>
      <c r="F33" s="9">
        <v>0.02</v>
      </c>
      <c r="G33" s="10">
        <f>PRODUCT(E9,F33)</f>
        <v>64.597714620000005</v>
      </c>
    </row>
    <row r="34" spans="1:7" ht="15.75" thickBot="1">
      <c r="A34" s="8" t="s">
        <v>34</v>
      </c>
      <c r="B34" s="275" t="s">
        <v>35</v>
      </c>
      <c r="C34" s="276"/>
      <c r="D34" s="276"/>
      <c r="E34" s="277"/>
      <c r="F34" s="9">
        <v>6.0000000000000001E-3</v>
      </c>
      <c r="G34" s="10">
        <f>PRODUCT(E9,F34)</f>
        <v>19.379314386000001</v>
      </c>
    </row>
    <row r="35" spans="1:7" ht="15.75" thickBot="1">
      <c r="A35" s="300" t="s">
        <v>36</v>
      </c>
      <c r="B35" s="301"/>
      <c r="C35" s="301"/>
      <c r="D35" s="301"/>
      <c r="E35" s="302"/>
      <c r="F35" s="12">
        <f>SUM(F27:F34)</f>
        <v>0.3580000000000001</v>
      </c>
      <c r="G35" s="5">
        <f>IF(SUM(G27:G34)=E9*F35,SUM(G27:G34),"ERRO")</f>
        <v>1156.2990916980002</v>
      </c>
    </row>
    <row r="36" spans="1:7" ht="15.75" thickBot="1">
      <c r="A36" s="297" t="s">
        <v>37</v>
      </c>
      <c r="B36" s="298"/>
      <c r="C36" s="298"/>
      <c r="D36" s="298"/>
      <c r="E36" s="299"/>
      <c r="F36" s="13" t="s">
        <v>26</v>
      </c>
      <c r="G36" s="2" t="s">
        <v>15</v>
      </c>
    </row>
    <row r="37" spans="1:7" ht="15.75" thickBot="1">
      <c r="A37" s="8" t="s">
        <v>3</v>
      </c>
      <c r="B37" s="290" t="s">
        <v>38</v>
      </c>
      <c r="C37" s="291"/>
      <c r="D37" s="291"/>
      <c r="E37" s="292"/>
      <c r="F37" s="14">
        <v>9.0899999999999995E-2</v>
      </c>
      <c r="G37" s="15">
        <f>PRODUCT(E9,F37)</f>
        <v>293.59661294789998</v>
      </c>
    </row>
    <row r="38" spans="1:7" ht="15.75" thickBot="1">
      <c r="A38" s="16" t="s">
        <v>5</v>
      </c>
      <c r="B38" s="303" t="s">
        <v>39</v>
      </c>
      <c r="C38" s="304"/>
      <c r="D38" s="304"/>
      <c r="E38" s="305"/>
      <c r="F38" s="14">
        <v>3.0300000000000001E-2</v>
      </c>
      <c r="G38" s="15">
        <f>PRODUCT(E9,F38)</f>
        <v>97.865537649299995</v>
      </c>
    </row>
    <row r="39" spans="1:7" ht="15.75" thickBot="1">
      <c r="A39" s="306" t="s">
        <v>40</v>
      </c>
      <c r="B39" s="307"/>
      <c r="C39" s="307"/>
      <c r="D39" s="307"/>
      <c r="E39" s="308"/>
      <c r="F39" s="9">
        <f>SUM(F37:F38)</f>
        <v>0.1212</v>
      </c>
      <c r="G39" s="10">
        <f>SUM(G37:G38)</f>
        <v>391.46215059719998</v>
      </c>
    </row>
    <row r="40" spans="1:7" ht="15.75" thickBot="1">
      <c r="A40" s="8" t="s">
        <v>6</v>
      </c>
      <c r="B40" s="275" t="s">
        <v>41</v>
      </c>
      <c r="C40" s="276"/>
      <c r="D40" s="276"/>
      <c r="E40" s="277"/>
      <c r="F40" s="17">
        <f>F35*F39</f>
        <v>4.3389600000000014E-2</v>
      </c>
      <c r="G40" s="15">
        <f>F40*E9</f>
        <v>140.14344991379764</v>
      </c>
    </row>
    <row r="41" spans="1:7" ht="15.75" thickBot="1">
      <c r="A41" s="300" t="s">
        <v>36</v>
      </c>
      <c r="B41" s="301"/>
      <c r="C41" s="301"/>
      <c r="D41" s="301"/>
      <c r="E41" s="302"/>
      <c r="F41" s="18">
        <f>SUM(F39:F40)</f>
        <v>0.1645896</v>
      </c>
      <c r="G41" s="19">
        <f>SUM(G39:G40)</f>
        <v>531.60560051099765</v>
      </c>
    </row>
    <row r="42" spans="1:7" ht="15.75" thickBot="1">
      <c r="A42" s="297" t="s">
        <v>42</v>
      </c>
      <c r="B42" s="298"/>
      <c r="C42" s="298"/>
      <c r="D42" s="298"/>
      <c r="E42" s="299"/>
      <c r="F42" s="13" t="s">
        <v>26</v>
      </c>
      <c r="G42" s="2" t="s">
        <v>15</v>
      </c>
    </row>
    <row r="43" spans="1:7" ht="15.75" customHeight="1" thickBot="1">
      <c r="A43" s="8" t="s">
        <v>3</v>
      </c>
      <c r="B43" s="275" t="s">
        <v>43</v>
      </c>
      <c r="C43" s="276"/>
      <c r="D43" s="276"/>
      <c r="E43" s="277"/>
      <c r="F43" s="14">
        <v>2.9999999999999997E-4</v>
      </c>
      <c r="G43" s="15">
        <f>PRODUCT(E9,F43)</f>
        <v>0.96896571929999986</v>
      </c>
    </row>
    <row r="44" spans="1:7" ht="15.75" thickBot="1">
      <c r="A44" s="8" t="s">
        <v>5</v>
      </c>
      <c r="B44" s="275" t="s">
        <v>44</v>
      </c>
      <c r="C44" s="276"/>
      <c r="D44" s="276"/>
      <c r="E44" s="277"/>
      <c r="F44" s="20">
        <f>F35*F43</f>
        <v>1.0740000000000002E-4</v>
      </c>
      <c r="G44" s="15">
        <f>F44*E9</f>
        <v>0.34688972750940006</v>
      </c>
    </row>
    <row r="45" spans="1:7" ht="15.75" thickBot="1">
      <c r="A45" s="300" t="s">
        <v>36</v>
      </c>
      <c r="B45" s="301"/>
      <c r="C45" s="301"/>
      <c r="D45" s="301"/>
      <c r="E45" s="302"/>
      <c r="F45" s="21">
        <f>SUM(F43:F44)</f>
        <v>4.0739999999999998E-4</v>
      </c>
      <c r="G45" s="19">
        <f>SUM(G43,G44)</f>
        <v>1.3158554468093999</v>
      </c>
    </row>
    <row r="46" spans="1:7" ht="15.75" customHeight="1" thickBot="1">
      <c r="A46" s="309" t="s">
        <v>45</v>
      </c>
      <c r="B46" s="310"/>
      <c r="C46" s="310"/>
      <c r="D46" s="310"/>
      <c r="E46" s="311"/>
      <c r="F46" s="13" t="s">
        <v>26</v>
      </c>
      <c r="G46" s="2" t="s">
        <v>15</v>
      </c>
    </row>
    <row r="47" spans="1:7" ht="15.75" customHeight="1" thickBot="1">
      <c r="A47" s="8" t="s">
        <v>3</v>
      </c>
      <c r="B47" s="275" t="s">
        <v>46</v>
      </c>
      <c r="C47" s="276"/>
      <c r="D47" s="276"/>
      <c r="E47" s="277"/>
      <c r="F47" s="9">
        <v>4.1700000000000001E-3</v>
      </c>
      <c r="G47" s="10">
        <f>PRODUCT(E9,F47)</f>
        <v>13.46862349827</v>
      </c>
    </row>
    <row r="48" spans="1:7" ht="15.75" thickBot="1">
      <c r="A48" s="8" t="s">
        <v>5</v>
      </c>
      <c r="B48" s="275" t="s">
        <v>47</v>
      </c>
      <c r="C48" s="276"/>
      <c r="D48" s="276"/>
      <c r="E48" s="277"/>
      <c r="F48" s="9">
        <f>8%*F47</f>
        <v>3.3360000000000003E-4</v>
      </c>
      <c r="G48" s="10">
        <f>F48*E9</f>
        <v>1.0774898798615999</v>
      </c>
    </row>
    <row r="49" spans="1:7" ht="15.75" customHeight="1" thickBot="1">
      <c r="A49" s="8" t="s">
        <v>6</v>
      </c>
      <c r="B49" s="275" t="s">
        <v>48</v>
      </c>
      <c r="C49" s="276"/>
      <c r="D49" s="276"/>
      <c r="E49" s="277"/>
      <c r="F49" s="22">
        <v>1.4999999999999999E-4</v>
      </c>
      <c r="G49" s="10">
        <f>F49*E9</f>
        <v>0.48448285964999993</v>
      </c>
    </row>
    <row r="50" spans="1:7" ht="15.75" customHeight="1" thickBot="1">
      <c r="A50" s="8" t="s">
        <v>7</v>
      </c>
      <c r="B50" s="275" t="s">
        <v>49</v>
      </c>
      <c r="C50" s="276"/>
      <c r="D50" s="276"/>
      <c r="E50" s="277"/>
      <c r="F50" s="9">
        <v>1.9439999999999999E-2</v>
      </c>
      <c r="G50" s="10">
        <f>PRODUCT(E9,F50)</f>
        <v>62.788978610639994</v>
      </c>
    </row>
    <row r="51" spans="1:7" ht="15.75" thickBot="1">
      <c r="A51" s="8" t="s">
        <v>8</v>
      </c>
      <c r="B51" s="275" t="s">
        <v>50</v>
      </c>
      <c r="C51" s="276"/>
      <c r="D51" s="276"/>
      <c r="E51" s="277"/>
      <c r="F51" s="23">
        <f>F35*F50</f>
        <v>6.9595200000000012E-3</v>
      </c>
      <c r="G51" s="10">
        <f>F51*E9</f>
        <v>22.478454342609123</v>
      </c>
    </row>
    <row r="52" spans="1:7" ht="15.75" thickBot="1">
      <c r="A52" s="8" t="s">
        <v>9</v>
      </c>
      <c r="B52" s="275" t="s">
        <v>51</v>
      </c>
      <c r="C52" s="276"/>
      <c r="D52" s="276"/>
      <c r="E52" s="277"/>
      <c r="F52" s="24">
        <v>1E-4</v>
      </c>
      <c r="G52" s="10">
        <f>E9*F52</f>
        <v>0.32298857310000001</v>
      </c>
    </row>
    <row r="53" spans="1:7" ht="15.75" customHeight="1" thickBot="1">
      <c r="A53" s="8" t="s">
        <v>10</v>
      </c>
      <c r="B53" s="275" t="s">
        <v>52</v>
      </c>
      <c r="C53" s="276"/>
      <c r="D53" s="276"/>
      <c r="E53" s="277"/>
      <c r="F53" s="9">
        <v>4.3636000000000001E-2</v>
      </c>
      <c r="G53" s="10">
        <f>PRODUCT(E9,F53)</f>
        <v>140.939293757916</v>
      </c>
    </row>
    <row r="54" spans="1:7" ht="15.75" thickBot="1">
      <c r="A54" s="300" t="s">
        <v>36</v>
      </c>
      <c r="B54" s="301"/>
      <c r="C54" s="301"/>
      <c r="D54" s="301"/>
      <c r="E54" s="302"/>
      <c r="F54" s="25">
        <f>SUM(F47:F53)</f>
        <v>7.4789120000000001E-2</v>
      </c>
      <c r="G54" s="26">
        <f>SUM(G47:G53)</f>
        <v>241.56031152204673</v>
      </c>
    </row>
    <row r="55" spans="1:7" ht="15.75" thickBot="1">
      <c r="A55" s="312" t="s">
        <v>53</v>
      </c>
      <c r="B55" s="313"/>
      <c r="C55" s="313"/>
      <c r="D55" s="313"/>
      <c r="E55" s="314"/>
      <c r="F55" s="7" t="s">
        <v>26</v>
      </c>
      <c r="G55" s="2" t="s">
        <v>15</v>
      </c>
    </row>
    <row r="56" spans="1:7" ht="15.75" customHeight="1" thickBot="1">
      <c r="A56" s="8" t="s">
        <v>3</v>
      </c>
      <c r="B56" s="275" t="s">
        <v>54</v>
      </c>
      <c r="C56" s="276"/>
      <c r="D56" s="276"/>
      <c r="E56" s="277"/>
      <c r="F56" s="9">
        <v>9.0899999999999995E-2</v>
      </c>
      <c r="G56" s="10">
        <f>PRODUCT(E9,F56)</f>
        <v>293.59661294789998</v>
      </c>
    </row>
    <row r="57" spans="1:7" ht="15.75" customHeight="1" thickBot="1">
      <c r="A57" s="8" t="s">
        <v>5</v>
      </c>
      <c r="B57" s="275" t="s">
        <v>55</v>
      </c>
      <c r="C57" s="276"/>
      <c r="D57" s="276"/>
      <c r="E57" s="277"/>
      <c r="F57" s="9">
        <v>1.66E-2</v>
      </c>
      <c r="G57" s="10">
        <f>PRODUCT(E9,F57)</f>
        <v>53.616103134599996</v>
      </c>
    </row>
    <row r="58" spans="1:7" ht="15.75" customHeight="1" thickBot="1">
      <c r="A58" s="8" t="s">
        <v>6</v>
      </c>
      <c r="B58" s="275" t="s">
        <v>56</v>
      </c>
      <c r="C58" s="276"/>
      <c r="D58" s="276"/>
      <c r="E58" s="277"/>
      <c r="F58" s="9">
        <v>2.0000000000000001E-4</v>
      </c>
      <c r="G58" s="10">
        <f>PRODUCT(E9,F58)</f>
        <v>0.64597714620000002</v>
      </c>
    </row>
    <row r="59" spans="1:7" ht="15.75" customHeight="1" thickBot="1">
      <c r="A59" s="8" t="s">
        <v>7</v>
      </c>
      <c r="B59" s="275" t="s">
        <v>57</v>
      </c>
      <c r="C59" s="276"/>
      <c r="D59" s="276"/>
      <c r="E59" s="277"/>
      <c r="F59" s="9">
        <v>8.2000000000000007E-3</v>
      </c>
      <c r="G59" s="10">
        <f>PRODUCT(E9,F59)</f>
        <v>26.4850629942</v>
      </c>
    </row>
    <row r="60" spans="1:7" ht="15.75" customHeight="1" thickBot="1">
      <c r="A60" s="8" t="s">
        <v>8</v>
      </c>
      <c r="B60" s="275" t="s">
        <v>58</v>
      </c>
      <c r="C60" s="276"/>
      <c r="D60" s="276"/>
      <c r="E60" s="277"/>
      <c r="F60" s="9">
        <v>2.9999999999999997E-4</v>
      </c>
      <c r="G60" s="10">
        <f>PRODUCT(E9,F60)</f>
        <v>0.96896571929999986</v>
      </c>
    </row>
    <row r="61" spans="1:7" ht="15.75" customHeight="1" thickBot="1">
      <c r="A61" s="8" t="s">
        <v>9</v>
      </c>
      <c r="B61" s="275" t="s">
        <v>59</v>
      </c>
      <c r="C61" s="276"/>
      <c r="D61" s="276"/>
      <c r="E61" s="277"/>
      <c r="F61" s="9">
        <v>0</v>
      </c>
      <c r="G61" s="10">
        <v>0</v>
      </c>
    </row>
    <row r="62" spans="1:7" ht="15.75" thickBot="1">
      <c r="A62" s="306" t="s">
        <v>40</v>
      </c>
      <c r="B62" s="315"/>
      <c r="C62" s="315"/>
      <c r="D62" s="315"/>
      <c r="E62" s="316"/>
      <c r="F62" s="9">
        <f>SUM(F56:F61)</f>
        <v>0.1162</v>
      </c>
      <c r="G62" s="10">
        <f>SUM(G56:G61)</f>
        <v>375.31272194219997</v>
      </c>
    </row>
    <row r="63" spans="1:7" ht="15.75" thickBot="1">
      <c r="A63" s="27" t="s">
        <v>10</v>
      </c>
      <c r="B63" s="275" t="s">
        <v>60</v>
      </c>
      <c r="C63" s="276"/>
      <c r="D63" s="276"/>
      <c r="E63" s="277"/>
      <c r="F63" s="23">
        <f>F62*F35</f>
        <v>4.1599600000000007E-2</v>
      </c>
      <c r="G63" s="10">
        <f>F63*E9</f>
        <v>134.36195445530763</v>
      </c>
    </row>
    <row r="64" spans="1:7" ht="15.75" thickBot="1">
      <c r="A64" s="300" t="s">
        <v>36</v>
      </c>
      <c r="B64" s="301"/>
      <c r="C64" s="301"/>
      <c r="D64" s="301"/>
      <c r="E64" s="302"/>
      <c r="F64" s="18">
        <f>SUM(F62:F63)</f>
        <v>0.15779960000000001</v>
      </c>
      <c r="G64" s="19">
        <f>SUM(G62,G63)</f>
        <v>509.6746763975076</v>
      </c>
    </row>
    <row r="65" spans="1:11" ht="15.75" thickBot="1">
      <c r="A65" s="260" t="s">
        <v>61</v>
      </c>
      <c r="B65" s="261"/>
      <c r="C65" s="261"/>
      <c r="D65" s="261"/>
      <c r="E65" s="261"/>
      <c r="F65" s="261"/>
      <c r="G65" s="262"/>
    </row>
    <row r="66" spans="1:11" ht="15.75" customHeight="1" thickBot="1">
      <c r="A66" s="317" t="s">
        <v>62</v>
      </c>
      <c r="B66" s="318"/>
      <c r="C66" s="318"/>
      <c r="D66" s="318"/>
      <c r="E66" s="319"/>
      <c r="F66" s="8" t="s">
        <v>26</v>
      </c>
      <c r="G66" s="2" t="s">
        <v>15</v>
      </c>
    </row>
    <row r="67" spans="1:11" ht="15.75" customHeight="1" thickBot="1">
      <c r="A67" s="3" t="s">
        <v>63</v>
      </c>
      <c r="B67" s="275" t="s">
        <v>64</v>
      </c>
      <c r="C67" s="276"/>
      <c r="D67" s="276"/>
      <c r="E67" s="277"/>
      <c r="F67" s="28">
        <f>F35</f>
        <v>0.3580000000000001</v>
      </c>
      <c r="G67" s="10">
        <f>G35</f>
        <v>1156.2990916980002</v>
      </c>
    </row>
    <row r="68" spans="1:11" ht="15.75" customHeight="1" thickBot="1">
      <c r="A68" s="3" t="s">
        <v>65</v>
      </c>
      <c r="B68" s="275" t="s">
        <v>66</v>
      </c>
      <c r="C68" s="276"/>
      <c r="D68" s="276"/>
      <c r="E68" s="277"/>
      <c r="F68" s="28">
        <f>F41</f>
        <v>0.1645896</v>
      </c>
      <c r="G68" s="10">
        <f>G41</f>
        <v>531.60560051099765</v>
      </c>
    </row>
    <row r="69" spans="1:11" ht="15.75" customHeight="1" thickBot="1">
      <c r="A69" s="3" t="s">
        <v>67</v>
      </c>
      <c r="B69" s="275" t="s">
        <v>43</v>
      </c>
      <c r="C69" s="276"/>
      <c r="D69" s="276"/>
      <c r="E69" s="277"/>
      <c r="F69" s="28">
        <f>F45</f>
        <v>4.0739999999999998E-4</v>
      </c>
      <c r="G69" s="10">
        <f>G45</f>
        <v>1.3158554468093999</v>
      </c>
    </row>
    <row r="70" spans="1:11" ht="15.75" customHeight="1" thickBot="1">
      <c r="A70" s="3" t="s">
        <v>68</v>
      </c>
      <c r="B70" s="275" t="s">
        <v>69</v>
      </c>
      <c r="C70" s="276"/>
      <c r="D70" s="276"/>
      <c r="E70" s="277"/>
      <c r="F70" s="28">
        <f>F54</f>
        <v>7.4789120000000001E-2</v>
      </c>
      <c r="G70" s="10">
        <f>(G54)</f>
        <v>241.56031152204673</v>
      </c>
    </row>
    <row r="71" spans="1:11" ht="15.75" customHeight="1" thickBot="1">
      <c r="A71" s="3" t="s">
        <v>70</v>
      </c>
      <c r="B71" s="275" t="s">
        <v>71</v>
      </c>
      <c r="C71" s="276"/>
      <c r="D71" s="276"/>
      <c r="E71" s="277"/>
      <c r="F71" s="28">
        <f>F64</f>
        <v>0.15779960000000001</v>
      </c>
      <c r="G71" s="10">
        <f>G64</f>
        <v>509.6746763975076</v>
      </c>
    </row>
    <row r="72" spans="1:11" ht="15.75" customHeight="1" thickBot="1">
      <c r="A72" s="3" t="s">
        <v>72</v>
      </c>
      <c r="B72" s="275" t="s">
        <v>73</v>
      </c>
      <c r="C72" s="276"/>
      <c r="D72" s="276"/>
      <c r="E72" s="277"/>
      <c r="F72" s="28">
        <v>0</v>
      </c>
      <c r="G72" s="10">
        <v>0</v>
      </c>
    </row>
    <row r="73" spans="1:11" ht="15.75" thickBot="1">
      <c r="A73" s="281" t="s">
        <v>74</v>
      </c>
      <c r="B73" s="282"/>
      <c r="C73" s="282"/>
      <c r="D73" s="282"/>
      <c r="E73" s="283"/>
      <c r="F73" s="29">
        <f>SUM(F67:F72)</f>
        <v>0.75558572000000013</v>
      </c>
      <c r="G73" s="5">
        <f>SUM(G67:G72)</f>
        <v>2440.4555355753614</v>
      </c>
    </row>
    <row r="74" spans="1:11" ht="15.75" thickBot="1">
      <c r="A74" s="320" t="s">
        <v>75</v>
      </c>
      <c r="B74" s="321"/>
      <c r="C74" s="321"/>
      <c r="D74" s="321"/>
      <c r="E74" s="321"/>
      <c r="F74" s="322"/>
      <c r="G74" s="30">
        <f>SUM(E9,G18,G24,G73)</f>
        <v>6423.5614172264031</v>
      </c>
    </row>
    <row r="75" spans="1:11" ht="15.75" thickBot="1">
      <c r="A75" s="260" t="s">
        <v>76</v>
      </c>
      <c r="B75" s="261"/>
      <c r="C75" s="261"/>
      <c r="D75" s="261"/>
      <c r="E75" s="261"/>
      <c r="F75" s="261"/>
      <c r="G75" s="262"/>
    </row>
    <row r="76" spans="1:11" ht="15.75" customHeight="1" thickBot="1">
      <c r="A76" s="323" t="s">
        <v>77</v>
      </c>
      <c r="B76" s="324"/>
      <c r="C76" s="324"/>
      <c r="D76" s="324"/>
      <c r="E76" s="325"/>
      <c r="F76" s="31" t="s">
        <v>26</v>
      </c>
      <c r="G76" s="2" t="s">
        <v>15</v>
      </c>
      <c r="K76" s="32"/>
    </row>
    <row r="77" spans="1:11" ht="15.75" customHeight="1" thickBot="1">
      <c r="A77" s="8" t="s">
        <v>3</v>
      </c>
      <c r="B77" s="275" t="s">
        <v>78</v>
      </c>
      <c r="C77" s="276"/>
      <c r="D77" s="276"/>
      <c r="E77" s="277"/>
      <c r="F77" s="33">
        <v>0.05</v>
      </c>
      <c r="G77" s="10">
        <f>PRODUCT(G74,F77)</f>
        <v>321.17807086132018</v>
      </c>
    </row>
    <row r="78" spans="1:11" ht="15.75" thickBot="1">
      <c r="A78" s="8" t="s">
        <v>5</v>
      </c>
      <c r="B78" s="275" t="s">
        <v>79</v>
      </c>
      <c r="C78" s="276"/>
      <c r="D78" s="276"/>
      <c r="E78" s="277"/>
      <c r="F78" s="33">
        <v>6.7900000000000002E-2</v>
      </c>
      <c r="G78" s="10">
        <f>F78*(G74+G77)</f>
        <v>457.96781124115643</v>
      </c>
    </row>
    <row r="79" spans="1:11" ht="15.75" thickBot="1">
      <c r="A79" s="8" t="s">
        <v>6</v>
      </c>
      <c r="B79" s="275" t="s">
        <v>80</v>
      </c>
      <c r="C79" s="276"/>
      <c r="D79" s="276"/>
      <c r="E79" s="276"/>
      <c r="F79" s="277"/>
      <c r="G79" s="10">
        <f>SUM(G77,G78,G74)</f>
        <v>7202.7072993288803</v>
      </c>
    </row>
    <row r="80" spans="1:11" ht="15.75" customHeight="1" thickBot="1">
      <c r="A80" s="34" t="s">
        <v>7</v>
      </c>
      <c r="B80" s="275" t="s">
        <v>81</v>
      </c>
      <c r="C80" s="276"/>
      <c r="D80" s="276"/>
      <c r="E80" s="277"/>
      <c r="F80" s="35">
        <f>1-F85</f>
        <v>0.85749999999999993</v>
      </c>
      <c r="G80" s="33"/>
    </row>
    <row r="81" spans="1:7" ht="15.75" customHeight="1" thickBot="1">
      <c r="A81" s="34" t="s">
        <v>8</v>
      </c>
      <c r="B81" s="275" t="s">
        <v>82</v>
      </c>
      <c r="C81" s="276"/>
      <c r="D81" s="276"/>
      <c r="E81" s="276"/>
      <c r="F81" s="277"/>
      <c r="G81" s="36">
        <f>G79/F80</f>
        <v>8399.6586581094816</v>
      </c>
    </row>
    <row r="82" spans="1:7" ht="15.75" thickBot="1">
      <c r="A82" s="37"/>
      <c r="B82" s="290" t="s">
        <v>83</v>
      </c>
      <c r="C82" s="291"/>
      <c r="D82" s="291"/>
      <c r="E82" s="292"/>
      <c r="F82" s="38">
        <v>1.6500000000000001E-2</v>
      </c>
      <c r="G82" s="39">
        <f>G81*F82</f>
        <v>138.59436785880646</v>
      </c>
    </row>
    <row r="83" spans="1:7" ht="15.75" customHeight="1" thickBot="1">
      <c r="A83" s="40"/>
      <c r="B83" s="275" t="s">
        <v>84</v>
      </c>
      <c r="C83" s="276"/>
      <c r="D83" s="276"/>
      <c r="E83" s="277"/>
      <c r="F83" s="38">
        <v>7.5999999999999998E-2</v>
      </c>
      <c r="G83" s="41">
        <f>G81*F83</f>
        <v>638.37405801632053</v>
      </c>
    </row>
    <row r="84" spans="1:7" ht="15.75" thickBot="1">
      <c r="A84" s="42"/>
      <c r="B84" s="275" t="s">
        <v>85</v>
      </c>
      <c r="C84" s="276"/>
      <c r="D84" s="276"/>
      <c r="E84" s="277"/>
      <c r="F84" s="38">
        <v>0.05</v>
      </c>
      <c r="G84" s="41">
        <f>G81*F84</f>
        <v>419.98293290547412</v>
      </c>
    </row>
    <row r="85" spans="1:7" ht="15.75" thickBot="1">
      <c r="A85" s="281" t="s">
        <v>86</v>
      </c>
      <c r="B85" s="282"/>
      <c r="C85" s="282"/>
      <c r="D85" s="282"/>
      <c r="E85" s="283"/>
      <c r="F85" s="43">
        <f>SUM(F82:F84)</f>
        <v>0.14250000000000002</v>
      </c>
      <c r="G85" s="44">
        <f>G82+G83+G84</f>
        <v>1196.9513587806011</v>
      </c>
    </row>
    <row r="86" spans="1:7" ht="15.75" thickBot="1">
      <c r="A86" s="281" t="s">
        <v>87</v>
      </c>
      <c r="B86" s="282"/>
      <c r="C86" s="282"/>
      <c r="D86" s="282"/>
      <c r="E86" s="282"/>
      <c r="F86" s="283"/>
      <c r="G86" s="19">
        <f>SUM(G77:G78,G85)</f>
        <v>1976.0972408830778</v>
      </c>
    </row>
    <row r="87" spans="1:7" ht="15.75" thickBot="1">
      <c r="A87" s="326" t="s">
        <v>233</v>
      </c>
      <c r="B87" s="327"/>
      <c r="C87" s="327"/>
      <c r="D87" s="327"/>
      <c r="E87" s="327"/>
      <c r="F87" s="327"/>
      <c r="G87" s="328"/>
    </row>
    <row r="88" spans="1:7" ht="15.75" thickBot="1">
      <c r="A88" s="329" t="s">
        <v>88</v>
      </c>
      <c r="B88" s="330"/>
      <c r="C88" s="330"/>
      <c r="D88" s="330"/>
      <c r="E88" s="330"/>
      <c r="F88" s="331"/>
      <c r="G88" s="45" t="s">
        <v>89</v>
      </c>
    </row>
    <row r="89" spans="1:7" ht="15.75" thickBot="1">
      <c r="A89" s="306" t="s">
        <v>90</v>
      </c>
      <c r="B89" s="315"/>
      <c r="C89" s="315"/>
      <c r="D89" s="315"/>
      <c r="E89" s="315"/>
      <c r="F89" s="316"/>
      <c r="G89" s="10">
        <f>E9</f>
        <v>3229.8857309999999</v>
      </c>
    </row>
    <row r="90" spans="1:7" ht="15.75" thickBot="1">
      <c r="A90" s="306" t="s">
        <v>91</v>
      </c>
      <c r="B90" s="315"/>
      <c r="C90" s="315"/>
      <c r="D90" s="315"/>
      <c r="E90" s="315"/>
      <c r="F90" s="316"/>
      <c r="G90" s="10">
        <f>G18</f>
        <v>549.93340000000001</v>
      </c>
    </row>
    <row r="91" spans="1:7" ht="15.75" thickBot="1">
      <c r="A91" s="306" t="s">
        <v>92</v>
      </c>
      <c r="B91" s="315"/>
      <c r="C91" s="315"/>
      <c r="D91" s="315"/>
      <c r="E91" s="315"/>
      <c r="F91" s="316"/>
      <c r="G91" s="10">
        <f>G24</f>
        <v>203.28675065104164</v>
      </c>
    </row>
    <row r="92" spans="1:7" ht="15.75" thickBot="1">
      <c r="A92" s="306" t="s">
        <v>93</v>
      </c>
      <c r="B92" s="315"/>
      <c r="C92" s="315"/>
      <c r="D92" s="315"/>
      <c r="E92" s="315"/>
      <c r="F92" s="316"/>
      <c r="G92" s="10">
        <f>G73</f>
        <v>2440.4555355753614</v>
      </c>
    </row>
    <row r="93" spans="1:7" ht="15.75" thickBot="1">
      <c r="A93" s="306" t="s">
        <v>94</v>
      </c>
      <c r="B93" s="315"/>
      <c r="C93" s="315"/>
      <c r="D93" s="315"/>
      <c r="E93" s="315"/>
      <c r="F93" s="316"/>
      <c r="G93" s="10">
        <f>G89+G90+G91+G92</f>
        <v>6423.5614172264031</v>
      </c>
    </row>
    <row r="94" spans="1:7" ht="15.75" thickBot="1">
      <c r="A94" s="306" t="s">
        <v>95</v>
      </c>
      <c r="B94" s="315"/>
      <c r="C94" s="315"/>
      <c r="D94" s="315"/>
      <c r="E94" s="315"/>
      <c r="F94" s="316"/>
      <c r="G94" s="10">
        <f>G86</f>
        <v>1976.0972408830778</v>
      </c>
    </row>
    <row r="95" spans="1:7" ht="16.5" thickBot="1">
      <c r="A95" s="266" t="s">
        <v>96</v>
      </c>
      <c r="B95" s="267"/>
      <c r="C95" s="267"/>
      <c r="D95" s="267"/>
      <c r="E95" s="267"/>
      <c r="F95" s="268"/>
      <c r="G95" s="46">
        <f>G93+G94</f>
        <v>8399.6586581094816</v>
      </c>
    </row>
  </sheetData>
  <mergeCells count="102">
    <mergeCell ref="B5:D5"/>
    <mergeCell ref="E5:G5"/>
    <mergeCell ref="B6:D6"/>
    <mergeCell ref="E6:G6"/>
    <mergeCell ref="B7:D7"/>
    <mergeCell ref="E7:G7"/>
    <mergeCell ref="A1:G1"/>
    <mergeCell ref="A2:G2"/>
    <mergeCell ref="A3:D3"/>
    <mergeCell ref="E3:G3"/>
    <mergeCell ref="B4:D4"/>
    <mergeCell ref="E4:G4"/>
    <mergeCell ref="B8:D8"/>
    <mergeCell ref="E8:G8"/>
    <mergeCell ref="A18:F18"/>
    <mergeCell ref="A19:G19"/>
    <mergeCell ref="A20:F20"/>
    <mergeCell ref="B21:F21"/>
    <mergeCell ref="A9:D9"/>
    <mergeCell ref="E9:G9"/>
    <mergeCell ref="A10:G10"/>
    <mergeCell ref="A11:F11"/>
    <mergeCell ref="B12:F12"/>
    <mergeCell ref="B13:F13"/>
    <mergeCell ref="B14:F14"/>
    <mergeCell ref="B15:F15"/>
    <mergeCell ref="B16:F16"/>
    <mergeCell ref="B17:F17"/>
    <mergeCell ref="B28:E28"/>
    <mergeCell ref="B29:E29"/>
    <mergeCell ref="B30:E30"/>
    <mergeCell ref="B31:E31"/>
    <mergeCell ref="B32:E32"/>
    <mergeCell ref="B33:E33"/>
    <mergeCell ref="B22:F22"/>
    <mergeCell ref="B23:F23"/>
    <mergeCell ref="A24:F24"/>
    <mergeCell ref="A25:G25"/>
    <mergeCell ref="A26:E26"/>
    <mergeCell ref="B27:E27"/>
    <mergeCell ref="B40:E40"/>
    <mergeCell ref="A41:E41"/>
    <mergeCell ref="A42:E42"/>
    <mergeCell ref="B43:E43"/>
    <mergeCell ref="B44:E44"/>
    <mergeCell ref="A45:E45"/>
    <mergeCell ref="B34:E34"/>
    <mergeCell ref="A35:E35"/>
    <mergeCell ref="A36:E36"/>
    <mergeCell ref="B37:E37"/>
    <mergeCell ref="B38:E38"/>
    <mergeCell ref="A39:E39"/>
    <mergeCell ref="B52:E52"/>
    <mergeCell ref="B53:E53"/>
    <mergeCell ref="A54:E54"/>
    <mergeCell ref="A55:E55"/>
    <mergeCell ref="B56:E56"/>
    <mergeCell ref="B57:E57"/>
    <mergeCell ref="A46:E46"/>
    <mergeCell ref="B47:E47"/>
    <mergeCell ref="B48:E48"/>
    <mergeCell ref="B49:E49"/>
    <mergeCell ref="B50:E50"/>
    <mergeCell ref="B51:E51"/>
    <mergeCell ref="A64:E64"/>
    <mergeCell ref="A65:G65"/>
    <mergeCell ref="A66:E66"/>
    <mergeCell ref="B67:E67"/>
    <mergeCell ref="B68:E68"/>
    <mergeCell ref="B69:E69"/>
    <mergeCell ref="B58:E58"/>
    <mergeCell ref="B59:E59"/>
    <mergeCell ref="B60:E60"/>
    <mergeCell ref="B61:E61"/>
    <mergeCell ref="A62:E62"/>
    <mergeCell ref="B63:E63"/>
    <mergeCell ref="A76:E76"/>
    <mergeCell ref="B77:E77"/>
    <mergeCell ref="B78:E78"/>
    <mergeCell ref="B79:F79"/>
    <mergeCell ref="B80:E80"/>
    <mergeCell ref="B81:F81"/>
    <mergeCell ref="B70:E70"/>
    <mergeCell ref="B71:E71"/>
    <mergeCell ref="B72:E72"/>
    <mergeCell ref="A73:E73"/>
    <mergeCell ref="A74:F74"/>
    <mergeCell ref="A75:G75"/>
    <mergeCell ref="A94:F94"/>
    <mergeCell ref="A95:F95"/>
    <mergeCell ref="A88:F88"/>
    <mergeCell ref="A89:F89"/>
    <mergeCell ref="A90:F90"/>
    <mergeCell ref="A91:F91"/>
    <mergeCell ref="A92:F92"/>
    <mergeCell ref="A93:F93"/>
    <mergeCell ref="B82:E82"/>
    <mergeCell ref="B83:E83"/>
    <mergeCell ref="B84:E84"/>
    <mergeCell ref="A85:E85"/>
    <mergeCell ref="A86:F86"/>
    <mergeCell ref="A87:G87"/>
  </mergeCells>
  <pageMargins left="0.511811024" right="0.511811024" top="0.78740157499999996" bottom="0.78740157499999996" header="0.31496062000000002" footer="0.31496062000000002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K10" sqref="K10"/>
    </sheetView>
  </sheetViews>
  <sheetFormatPr defaultRowHeight="15"/>
  <cols>
    <col min="7" max="7" width="16" customWidth="1"/>
    <col min="11" max="11" width="10.7109375" bestFit="1" customWidth="1"/>
    <col min="15" max="15" width="10.7109375" bestFit="1" customWidth="1"/>
    <col min="263" max="263" width="16" customWidth="1"/>
    <col min="267" max="267" width="10.7109375" bestFit="1" customWidth="1"/>
    <col min="519" max="519" width="16" customWidth="1"/>
    <col min="523" max="523" width="10.7109375" bestFit="1" customWidth="1"/>
    <col min="775" max="775" width="16" customWidth="1"/>
    <col min="779" max="779" width="10.7109375" bestFit="1" customWidth="1"/>
    <col min="1031" max="1031" width="16" customWidth="1"/>
    <col min="1035" max="1035" width="10.7109375" bestFit="1" customWidth="1"/>
    <col min="1287" max="1287" width="16" customWidth="1"/>
    <col min="1291" max="1291" width="10.7109375" bestFit="1" customWidth="1"/>
    <col min="1543" max="1543" width="16" customWidth="1"/>
    <col min="1547" max="1547" width="10.7109375" bestFit="1" customWidth="1"/>
    <col min="1799" max="1799" width="16" customWidth="1"/>
    <col min="1803" max="1803" width="10.7109375" bestFit="1" customWidth="1"/>
    <col min="2055" max="2055" width="16" customWidth="1"/>
    <col min="2059" max="2059" width="10.7109375" bestFit="1" customWidth="1"/>
    <col min="2311" max="2311" width="16" customWidth="1"/>
    <col min="2315" max="2315" width="10.7109375" bestFit="1" customWidth="1"/>
    <col min="2567" max="2567" width="16" customWidth="1"/>
    <col min="2571" max="2571" width="10.7109375" bestFit="1" customWidth="1"/>
    <col min="2823" max="2823" width="16" customWidth="1"/>
    <col min="2827" max="2827" width="10.7109375" bestFit="1" customWidth="1"/>
    <col min="3079" max="3079" width="16" customWidth="1"/>
    <col min="3083" max="3083" width="10.7109375" bestFit="1" customWidth="1"/>
    <col min="3335" max="3335" width="16" customWidth="1"/>
    <col min="3339" max="3339" width="10.7109375" bestFit="1" customWidth="1"/>
    <col min="3591" max="3591" width="16" customWidth="1"/>
    <col min="3595" max="3595" width="10.7109375" bestFit="1" customWidth="1"/>
    <col min="3847" max="3847" width="16" customWidth="1"/>
    <col min="3851" max="3851" width="10.7109375" bestFit="1" customWidth="1"/>
    <col min="4103" max="4103" width="16" customWidth="1"/>
    <col min="4107" max="4107" width="10.7109375" bestFit="1" customWidth="1"/>
    <col min="4359" max="4359" width="16" customWidth="1"/>
    <col min="4363" max="4363" width="10.7109375" bestFit="1" customWidth="1"/>
    <col min="4615" max="4615" width="16" customWidth="1"/>
    <col min="4619" max="4619" width="10.7109375" bestFit="1" customWidth="1"/>
    <col min="4871" max="4871" width="16" customWidth="1"/>
    <col min="4875" max="4875" width="10.7109375" bestFit="1" customWidth="1"/>
    <col min="5127" max="5127" width="16" customWidth="1"/>
    <col min="5131" max="5131" width="10.7109375" bestFit="1" customWidth="1"/>
    <col min="5383" max="5383" width="16" customWidth="1"/>
    <col min="5387" max="5387" width="10.7109375" bestFit="1" customWidth="1"/>
    <col min="5639" max="5639" width="16" customWidth="1"/>
    <col min="5643" max="5643" width="10.7109375" bestFit="1" customWidth="1"/>
    <col min="5895" max="5895" width="16" customWidth="1"/>
    <col min="5899" max="5899" width="10.7109375" bestFit="1" customWidth="1"/>
    <col min="6151" max="6151" width="16" customWidth="1"/>
    <col min="6155" max="6155" width="10.7109375" bestFit="1" customWidth="1"/>
    <col min="6407" max="6407" width="16" customWidth="1"/>
    <col min="6411" max="6411" width="10.7109375" bestFit="1" customWidth="1"/>
    <col min="6663" max="6663" width="16" customWidth="1"/>
    <col min="6667" max="6667" width="10.7109375" bestFit="1" customWidth="1"/>
    <col min="6919" max="6919" width="16" customWidth="1"/>
    <col min="6923" max="6923" width="10.7109375" bestFit="1" customWidth="1"/>
    <col min="7175" max="7175" width="16" customWidth="1"/>
    <col min="7179" max="7179" width="10.7109375" bestFit="1" customWidth="1"/>
    <col min="7431" max="7431" width="16" customWidth="1"/>
    <col min="7435" max="7435" width="10.7109375" bestFit="1" customWidth="1"/>
    <col min="7687" max="7687" width="16" customWidth="1"/>
    <col min="7691" max="7691" width="10.7109375" bestFit="1" customWidth="1"/>
    <col min="7943" max="7943" width="16" customWidth="1"/>
    <col min="7947" max="7947" width="10.7109375" bestFit="1" customWidth="1"/>
    <col min="8199" max="8199" width="16" customWidth="1"/>
    <col min="8203" max="8203" width="10.7109375" bestFit="1" customWidth="1"/>
    <col min="8455" max="8455" width="16" customWidth="1"/>
    <col min="8459" max="8459" width="10.7109375" bestFit="1" customWidth="1"/>
    <col min="8711" max="8711" width="16" customWidth="1"/>
    <col min="8715" max="8715" width="10.7109375" bestFit="1" customWidth="1"/>
    <col min="8967" max="8967" width="16" customWidth="1"/>
    <col min="8971" max="8971" width="10.7109375" bestFit="1" customWidth="1"/>
    <col min="9223" max="9223" width="16" customWidth="1"/>
    <col min="9227" max="9227" width="10.7109375" bestFit="1" customWidth="1"/>
    <col min="9479" max="9479" width="16" customWidth="1"/>
    <col min="9483" max="9483" width="10.7109375" bestFit="1" customWidth="1"/>
    <col min="9735" max="9735" width="16" customWidth="1"/>
    <col min="9739" max="9739" width="10.7109375" bestFit="1" customWidth="1"/>
    <col min="9991" max="9991" width="16" customWidth="1"/>
    <col min="9995" max="9995" width="10.7109375" bestFit="1" customWidth="1"/>
    <col min="10247" max="10247" width="16" customWidth="1"/>
    <col min="10251" max="10251" width="10.7109375" bestFit="1" customWidth="1"/>
    <col min="10503" max="10503" width="16" customWidth="1"/>
    <col min="10507" max="10507" width="10.7109375" bestFit="1" customWidth="1"/>
    <col min="10759" max="10759" width="16" customWidth="1"/>
    <col min="10763" max="10763" width="10.7109375" bestFit="1" customWidth="1"/>
    <col min="11015" max="11015" width="16" customWidth="1"/>
    <col min="11019" max="11019" width="10.7109375" bestFit="1" customWidth="1"/>
    <col min="11271" max="11271" width="16" customWidth="1"/>
    <col min="11275" max="11275" width="10.7109375" bestFit="1" customWidth="1"/>
    <col min="11527" max="11527" width="16" customWidth="1"/>
    <col min="11531" max="11531" width="10.7109375" bestFit="1" customWidth="1"/>
    <col min="11783" max="11783" width="16" customWidth="1"/>
    <col min="11787" max="11787" width="10.7109375" bestFit="1" customWidth="1"/>
    <col min="12039" max="12039" width="16" customWidth="1"/>
    <col min="12043" max="12043" width="10.7109375" bestFit="1" customWidth="1"/>
    <col min="12295" max="12295" width="16" customWidth="1"/>
    <col min="12299" max="12299" width="10.7109375" bestFit="1" customWidth="1"/>
    <col min="12551" max="12551" width="16" customWidth="1"/>
    <col min="12555" max="12555" width="10.7109375" bestFit="1" customWidth="1"/>
    <col min="12807" max="12807" width="16" customWidth="1"/>
    <col min="12811" max="12811" width="10.7109375" bestFit="1" customWidth="1"/>
    <col min="13063" max="13063" width="16" customWidth="1"/>
    <col min="13067" max="13067" width="10.7109375" bestFit="1" customWidth="1"/>
    <col min="13319" max="13319" width="16" customWidth="1"/>
    <col min="13323" max="13323" width="10.7109375" bestFit="1" customWidth="1"/>
    <col min="13575" max="13575" width="16" customWidth="1"/>
    <col min="13579" max="13579" width="10.7109375" bestFit="1" customWidth="1"/>
    <col min="13831" max="13831" width="16" customWidth="1"/>
    <col min="13835" max="13835" width="10.7109375" bestFit="1" customWidth="1"/>
    <col min="14087" max="14087" width="16" customWidth="1"/>
    <col min="14091" max="14091" width="10.7109375" bestFit="1" customWidth="1"/>
    <col min="14343" max="14343" width="16" customWidth="1"/>
    <col min="14347" max="14347" width="10.7109375" bestFit="1" customWidth="1"/>
    <col min="14599" max="14599" width="16" customWidth="1"/>
    <col min="14603" max="14603" width="10.7109375" bestFit="1" customWidth="1"/>
    <col min="14855" max="14855" width="16" customWidth="1"/>
    <col min="14859" max="14859" width="10.7109375" bestFit="1" customWidth="1"/>
    <col min="15111" max="15111" width="16" customWidth="1"/>
    <col min="15115" max="15115" width="10.7109375" bestFit="1" customWidth="1"/>
    <col min="15367" max="15367" width="16" customWidth="1"/>
    <col min="15371" max="15371" width="10.7109375" bestFit="1" customWidth="1"/>
    <col min="15623" max="15623" width="16" customWidth="1"/>
    <col min="15627" max="15627" width="10.7109375" bestFit="1" customWidth="1"/>
    <col min="15879" max="15879" width="16" customWidth="1"/>
    <col min="15883" max="15883" width="10.7109375" bestFit="1" customWidth="1"/>
    <col min="16135" max="16135" width="16" customWidth="1"/>
    <col min="16139" max="16139" width="10.7109375" bestFit="1" customWidth="1"/>
  </cols>
  <sheetData>
    <row r="1" spans="1:15" ht="15.75" thickBot="1">
      <c r="A1" s="260" t="s">
        <v>0</v>
      </c>
      <c r="B1" s="261"/>
      <c r="C1" s="261"/>
      <c r="D1" s="261"/>
      <c r="E1" s="261"/>
      <c r="F1" s="261"/>
      <c r="G1" s="262"/>
    </row>
    <row r="2" spans="1:15" ht="15.75" thickBot="1">
      <c r="A2" s="263" t="s">
        <v>234</v>
      </c>
      <c r="B2" s="264"/>
      <c r="C2" s="264"/>
      <c r="D2" s="264"/>
      <c r="E2" s="264"/>
      <c r="F2" s="264"/>
      <c r="G2" s="265"/>
    </row>
    <row r="3" spans="1:15" ht="15.75" customHeight="1" thickBot="1">
      <c r="A3" s="263" t="s">
        <v>1</v>
      </c>
      <c r="B3" s="264"/>
      <c r="C3" s="264"/>
      <c r="D3" s="265"/>
      <c r="E3" s="266" t="s">
        <v>2</v>
      </c>
      <c r="F3" s="267"/>
      <c r="G3" s="268"/>
    </row>
    <row r="4" spans="1:15" ht="15.75" thickBot="1">
      <c r="A4" s="1" t="s">
        <v>3</v>
      </c>
      <c r="B4" s="269" t="s">
        <v>4</v>
      </c>
      <c r="C4" s="270"/>
      <c r="D4" s="271"/>
      <c r="E4" s="272">
        <v>1919.01</v>
      </c>
      <c r="F4" s="273"/>
      <c r="G4" s="274"/>
    </row>
    <row r="5" spans="1:15" ht="15.75" thickBot="1">
      <c r="A5" s="1" t="s">
        <v>5</v>
      </c>
      <c r="B5" s="269" t="s">
        <v>126</v>
      </c>
      <c r="C5" s="270"/>
      <c r="D5" s="271"/>
      <c r="E5" s="278">
        <f>E4*0.3</f>
        <v>575.70299999999997</v>
      </c>
      <c r="F5" s="279"/>
      <c r="G5" s="280"/>
    </row>
    <row r="6" spans="1:15" ht="15.75" thickBot="1">
      <c r="A6" s="281" t="s">
        <v>12</v>
      </c>
      <c r="B6" s="282"/>
      <c r="C6" s="282"/>
      <c r="D6" s="283"/>
      <c r="E6" s="284">
        <f>SUM(E4:E5)</f>
        <v>2494.7129999999997</v>
      </c>
      <c r="F6" s="285"/>
      <c r="G6" s="286"/>
    </row>
    <row r="7" spans="1:15" ht="15.75" thickBot="1">
      <c r="A7" s="260" t="s">
        <v>13</v>
      </c>
      <c r="B7" s="261"/>
      <c r="C7" s="261"/>
      <c r="D7" s="261"/>
      <c r="E7" s="261"/>
      <c r="F7" s="261"/>
      <c r="G7" s="262"/>
    </row>
    <row r="8" spans="1:15" ht="15.75" thickBot="1">
      <c r="A8" s="287" t="s">
        <v>14</v>
      </c>
      <c r="B8" s="288"/>
      <c r="C8" s="288"/>
      <c r="D8" s="288"/>
      <c r="E8" s="288"/>
      <c r="F8" s="289"/>
      <c r="G8" s="2" t="s">
        <v>15</v>
      </c>
    </row>
    <row r="9" spans="1:15" ht="15.75" thickBot="1">
      <c r="A9" s="3" t="s">
        <v>3</v>
      </c>
      <c r="B9" s="275" t="s">
        <v>16</v>
      </c>
      <c r="C9" s="276"/>
      <c r="D9" s="276"/>
      <c r="E9" s="276"/>
      <c r="F9" s="277"/>
      <c r="G9" s="4">
        <f>(4.7*2*15)-0.06*E4</f>
        <v>25.859400000000008</v>
      </c>
    </row>
    <row r="10" spans="1:15" ht="15.75" thickBot="1">
      <c r="A10" s="3" t="s">
        <v>5</v>
      </c>
      <c r="B10" s="275" t="s">
        <v>17</v>
      </c>
      <c r="C10" s="276"/>
      <c r="D10" s="276"/>
      <c r="E10" s="276"/>
      <c r="F10" s="277"/>
      <c r="G10" s="4">
        <f>'Memoria de calculo'!F34</f>
        <v>454.2</v>
      </c>
    </row>
    <row r="11" spans="1:15" ht="15.75" customHeight="1" thickBot="1">
      <c r="A11" s="3" t="s">
        <v>6</v>
      </c>
      <c r="B11" s="275" t="s">
        <v>156</v>
      </c>
      <c r="C11" s="276"/>
      <c r="D11" s="276"/>
      <c r="E11" s="276"/>
      <c r="F11" s="277"/>
      <c r="G11" s="4">
        <v>31.14</v>
      </c>
    </row>
    <row r="12" spans="1:15" ht="15.75" customHeight="1" thickBot="1">
      <c r="A12" s="3" t="s">
        <v>7</v>
      </c>
      <c r="B12" s="275" t="s">
        <v>217</v>
      </c>
      <c r="C12" s="276"/>
      <c r="D12" s="276"/>
      <c r="E12" s="276"/>
      <c r="F12" s="277"/>
      <c r="G12" s="4">
        <v>14.023999999999999</v>
      </c>
    </row>
    <row r="13" spans="1:15" ht="15.75" customHeight="1">
      <c r="A13" s="153" t="s">
        <v>8</v>
      </c>
      <c r="B13" s="290" t="s">
        <v>157</v>
      </c>
      <c r="C13" s="291"/>
      <c r="D13" s="291"/>
      <c r="E13" s="291"/>
      <c r="F13" s="292"/>
      <c r="G13" s="154">
        <v>2.35</v>
      </c>
      <c r="O13" s="32"/>
    </row>
    <row r="14" spans="1:15" ht="15.75" customHeight="1">
      <c r="A14" s="155" t="s">
        <v>9</v>
      </c>
      <c r="B14" s="296" t="s">
        <v>218</v>
      </c>
      <c r="C14" s="296"/>
      <c r="D14" s="296"/>
      <c r="E14" s="296"/>
      <c r="F14" s="296"/>
      <c r="G14" s="156">
        <f>'Memoria de calculo'!E41</f>
        <v>22.36</v>
      </c>
      <c r="O14" s="32"/>
    </row>
    <row r="15" spans="1:15" ht="15.75" thickBot="1">
      <c r="A15" s="293" t="s">
        <v>18</v>
      </c>
      <c r="B15" s="294"/>
      <c r="C15" s="294"/>
      <c r="D15" s="294"/>
      <c r="E15" s="294"/>
      <c r="F15" s="295"/>
      <c r="G15" s="5">
        <f>SUM(G9:G14)</f>
        <v>549.93340000000001</v>
      </c>
    </row>
    <row r="16" spans="1:15" ht="15.75" thickBot="1">
      <c r="A16" s="260" t="s">
        <v>19</v>
      </c>
      <c r="B16" s="261"/>
      <c r="C16" s="261"/>
      <c r="D16" s="261"/>
      <c r="E16" s="261"/>
      <c r="F16" s="261"/>
      <c r="G16" s="262"/>
    </row>
    <row r="17" spans="1:13" ht="15.75" thickBot="1">
      <c r="A17" s="287" t="s">
        <v>20</v>
      </c>
      <c r="B17" s="288"/>
      <c r="C17" s="288"/>
      <c r="D17" s="288"/>
      <c r="E17" s="288"/>
      <c r="F17" s="289"/>
      <c r="G17" s="6" t="s">
        <v>15</v>
      </c>
      <c r="L17" s="32"/>
    </row>
    <row r="18" spans="1:13" ht="15.75" thickBot="1">
      <c r="A18" s="3" t="s">
        <v>3</v>
      </c>
      <c r="B18" s="275" t="s">
        <v>21</v>
      </c>
      <c r="C18" s="276"/>
      <c r="D18" s="276"/>
      <c r="E18" s="276"/>
      <c r="F18" s="277"/>
      <c r="G18" s="4">
        <f>Uniforme!Z21</f>
        <v>182.2558333333333</v>
      </c>
    </row>
    <row r="19" spans="1:13" ht="15.75" thickBot="1">
      <c r="A19" s="3" t="s">
        <v>5</v>
      </c>
      <c r="B19" s="275" t="s">
        <v>219</v>
      </c>
      <c r="C19" s="276"/>
      <c r="D19" s="276"/>
      <c r="E19" s="276"/>
      <c r="F19" s="277"/>
      <c r="G19" s="4">
        <f>Equipamentos!K18</f>
        <v>21.030917317708333</v>
      </c>
    </row>
    <row r="20" spans="1:13" ht="15.75" thickBot="1">
      <c r="A20" s="3" t="s">
        <v>6</v>
      </c>
      <c r="B20" s="275" t="s">
        <v>11</v>
      </c>
      <c r="C20" s="276"/>
      <c r="D20" s="276"/>
      <c r="E20" s="276"/>
      <c r="F20" s="277"/>
      <c r="G20" s="4">
        <v>0</v>
      </c>
    </row>
    <row r="21" spans="1:13" ht="15.75" thickBot="1">
      <c r="A21" s="281" t="s">
        <v>23</v>
      </c>
      <c r="B21" s="282"/>
      <c r="C21" s="282"/>
      <c r="D21" s="282"/>
      <c r="E21" s="282"/>
      <c r="F21" s="283"/>
      <c r="G21" s="5">
        <f>SUM(G18:G20)</f>
        <v>203.28675065104164</v>
      </c>
    </row>
    <row r="22" spans="1:13" ht="15.75" thickBot="1">
      <c r="A22" s="260" t="s">
        <v>24</v>
      </c>
      <c r="B22" s="261"/>
      <c r="C22" s="261"/>
      <c r="D22" s="261"/>
      <c r="E22" s="261"/>
      <c r="F22" s="261"/>
      <c r="G22" s="262"/>
    </row>
    <row r="23" spans="1:13" ht="15.75" thickBot="1">
      <c r="A23" s="297" t="s">
        <v>25</v>
      </c>
      <c r="B23" s="298"/>
      <c r="C23" s="298"/>
      <c r="D23" s="298"/>
      <c r="E23" s="299"/>
      <c r="F23" s="7" t="s">
        <v>26</v>
      </c>
      <c r="G23" s="2" t="s">
        <v>15</v>
      </c>
    </row>
    <row r="24" spans="1:13" ht="15.75" thickBot="1">
      <c r="A24" s="8" t="s">
        <v>3</v>
      </c>
      <c r="B24" s="275" t="s">
        <v>27</v>
      </c>
      <c r="C24" s="276"/>
      <c r="D24" s="276"/>
      <c r="E24" s="277"/>
      <c r="F24" s="118">
        <v>0.2</v>
      </c>
      <c r="G24" s="10">
        <f>PRODUCT(E6,F24)</f>
        <v>498.94259999999997</v>
      </c>
    </row>
    <row r="25" spans="1:13" ht="15.75" customHeight="1" thickBot="1">
      <c r="A25" s="8" t="s">
        <v>5</v>
      </c>
      <c r="B25" s="275" t="s">
        <v>28</v>
      </c>
      <c r="C25" s="276"/>
      <c r="D25" s="276"/>
      <c r="E25" s="277"/>
      <c r="F25" s="118">
        <v>1.4999999999999999E-2</v>
      </c>
      <c r="G25" s="10">
        <f>PRODUCT(E6,F25)</f>
        <v>37.420694999999995</v>
      </c>
    </row>
    <row r="26" spans="1:13" ht="15.75" customHeight="1" thickBot="1">
      <c r="A26" s="8" t="s">
        <v>6</v>
      </c>
      <c r="B26" s="275" t="s">
        <v>29</v>
      </c>
      <c r="C26" s="276"/>
      <c r="D26" s="276"/>
      <c r="E26" s="277"/>
      <c r="F26" s="118">
        <v>0.01</v>
      </c>
      <c r="G26" s="10">
        <f>PRODUCT(E6,F26)</f>
        <v>24.947129999999998</v>
      </c>
    </row>
    <row r="27" spans="1:13" ht="15.75" thickBot="1">
      <c r="A27" s="8" t="s">
        <v>7</v>
      </c>
      <c r="B27" s="275" t="s">
        <v>30</v>
      </c>
      <c r="C27" s="276"/>
      <c r="D27" s="276"/>
      <c r="E27" s="277"/>
      <c r="F27" s="118">
        <v>2E-3</v>
      </c>
      <c r="G27" s="10">
        <f>PRODUCT(E6,F27)</f>
        <v>4.9894259999999999</v>
      </c>
    </row>
    <row r="28" spans="1:13" ht="15.75" customHeight="1" thickBot="1">
      <c r="A28" s="8" t="s">
        <v>8</v>
      </c>
      <c r="B28" s="275" t="s">
        <v>31</v>
      </c>
      <c r="C28" s="276"/>
      <c r="D28" s="276"/>
      <c r="E28" s="277"/>
      <c r="F28" s="118">
        <v>2.5000000000000001E-2</v>
      </c>
      <c r="G28" s="10">
        <f>PRODUCT(E6,F28)</f>
        <v>62.367824999999996</v>
      </c>
    </row>
    <row r="29" spans="1:13" ht="15.75" thickBot="1">
      <c r="A29" s="8" t="s">
        <v>9</v>
      </c>
      <c r="B29" s="275" t="s">
        <v>32</v>
      </c>
      <c r="C29" s="276"/>
      <c r="D29" s="276"/>
      <c r="E29" s="277"/>
      <c r="F29" s="118">
        <v>0.08</v>
      </c>
      <c r="G29" s="10">
        <f>PRODUCT(E6,F29)</f>
        <v>199.57703999999998</v>
      </c>
      <c r="M29" s="11"/>
    </row>
    <row r="30" spans="1:13" ht="15.75" customHeight="1" thickBot="1">
      <c r="A30" s="8" t="s">
        <v>10</v>
      </c>
      <c r="B30" s="275" t="s">
        <v>33</v>
      </c>
      <c r="C30" s="276"/>
      <c r="D30" s="276"/>
      <c r="E30" s="277"/>
      <c r="F30" s="118">
        <v>0.03</v>
      </c>
      <c r="G30" s="10">
        <f>PRODUCT(E6,F30)</f>
        <v>74.84138999999999</v>
      </c>
    </row>
    <row r="31" spans="1:13" ht="15.75" thickBot="1">
      <c r="A31" s="8" t="s">
        <v>34</v>
      </c>
      <c r="B31" s="275" t="s">
        <v>35</v>
      </c>
      <c r="C31" s="276"/>
      <c r="D31" s="276"/>
      <c r="E31" s="277"/>
      <c r="F31" s="118">
        <v>6.0000000000000001E-3</v>
      </c>
      <c r="G31" s="10">
        <f>PRODUCT(E6,F31)</f>
        <v>14.968277999999998</v>
      </c>
    </row>
    <row r="32" spans="1:13" ht="15.75" thickBot="1">
      <c r="A32" s="300" t="s">
        <v>36</v>
      </c>
      <c r="B32" s="301"/>
      <c r="C32" s="301"/>
      <c r="D32" s="301"/>
      <c r="E32" s="302"/>
      <c r="F32" s="12">
        <f>SUM(F24:F31)</f>
        <v>0.3680000000000001</v>
      </c>
      <c r="G32" s="5">
        <f>IF(SUM(G24:G31)=E6*F32,SUM(G24:G31),"ERRO")</f>
        <v>918.05438400000003</v>
      </c>
    </row>
    <row r="33" spans="1:7" ht="15.75" thickBot="1">
      <c r="A33" s="297" t="s">
        <v>37</v>
      </c>
      <c r="B33" s="298"/>
      <c r="C33" s="298"/>
      <c r="D33" s="298"/>
      <c r="E33" s="299"/>
      <c r="F33" s="13" t="s">
        <v>26</v>
      </c>
      <c r="G33" s="2" t="s">
        <v>15</v>
      </c>
    </row>
    <row r="34" spans="1:7" ht="15.75" thickBot="1">
      <c r="A34" s="8" t="s">
        <v>3</v>
      </c>
      <c r="B34" s="290" t="s">
        <v>38</v>
      </c>
      <c r="C34" s="291"/>
      <c r="D34" s="291"/>
      <c r="E34" s="292"/>
      <c r="F34" s="14">
        <v>9.0899999999999995E-2</v>
      </c>
      <c r="G34" s="15">
        <f>PRODUCT(E6,F34)</f>
        <v>226.76941169999995</v>
      </c>
    </row>
    <row r="35" spans="1:7" ht="15.75" thickBot="1">
      <c r="A35" s="16" t="s">
        <v>5</v>
      </c>
      <c r="B35" s="303" t="s">
        <v>39</v>
      </c>
      <c r="C35" s="304"/>
      <c r="D35" s="304"/>
      <c r="E35" s="305"/>
      <c r="F35" s="14">
        <v>3.0300000000000001E-2</v>
      </c>
      <c r="G35" s="15">
        <f>PRODUCT(E6,F35)</f>
        <v>75.589803899999993</v>
      </c>
    </row>
    <row r="36" spans="1:7" ht="15.75" thickBot="1">
      <c r="A36" s="306" t="s">
        <v>40</v>
      </c>
      <c r="B36" s="307"/>
      <c r="C36" s="307"/>
      <c r="D36" s="307"/>
      <c r="E36" s="308"/>
      <c r="F36" s="9">
        <f>SUM(F34:F35)</f>
        <v>0.1212</v>
      </c>
      <c r="G36" s="10">
        <f>SUM(G34:G35)</f>
        <v>302.35921559999997</v>
      </c>
    </row>
    <row r="37" spans="1:7" ht="15.75" thickBot="1">
      <c r="A37" s="8" t="s">
        <v>6</v>
      </c>
      <c r="B37" s="275" t="s">
        <v>41</v>
      </c>
      <c r="C37" s="276"/>
      <c r="D37" s="276"/>
      <c r="E37" s="277"/>
      <c r="F37" s="17">
        <f>F32*F36</f>
        <v>4.4601600000000012E-2</v>
      </c>
      <c r="G37" s="15">
        <f>F37*E6</f>
        <v>111.26819134080002</v>
      </c>
    </row>
    <row r="38" spans="1:7" ht="15.75" thickBot="1">
      <c r="A38" s="300" t="s">
        <v>36</v>
      </c>
      <c r="B38" s="301"/>
      <c r="C38" s="301"/>
      <c r="D38" s="301"/>
      <c r="E38" s="302"/>
      <c r="F38" s="18">
        <f>SUM(F36:F37)</f>
        <v>0.16580160000000002</v>
      </c>
      <c r="G38" s="19">
        <f>SUM(G36:G37)</f>
        <v>413.62740694079997</v>
      </c>
    </row>
    <row r="39" spans="1:7" ht="15.75" thickBot="1">
      <c r="A39" s="297" t="s">
        <v>42</v>
      </c>
      <c r="B39" s="298"/>
      <c r="C39" s="298"/>
      <c r="D39" s="298"/>
      <c r="E39" s="299"/>
      <c r="F39" s="13" t="s">
        <v>26</v>
      </c>
      <c r="G39" s="2" t="s">
        <v>15</v>
      </c>
    </row>
    <row r="40" spans="1:7" ht="15.75" customHeight="1" thickBot="1">
      <c r="A40" s="8" t="s">
        <v>3</v>
      </c>
      <c r="B40" s="275" t="s">
        <v>43</v>
      </c>
      <c r="C40" s="276"/>
      <c r="D40" s="276"/>
      <c r="E40" s="277"/>
      <c r="F40" s="14">
        <v>2.9999999999999997E-4</v>
      </c>
      <c r="G40" s="15">
        <f>PRODUCT(E6,F40)</f>
        <v>0.74841389999999985</v>
      </c>
    </row>
    <row r="41" spans="1:7" ht="15.75" thickBot="1">
      <c r="A41" s="8" t="s">
        <v>5</v>
      </c>
      <c r="B41" s="275" t="s">
        <v>44</v>
      </c>
      <c r="C41" s="276"/>
      <c r="D41" s="276"/>
      <c r="E41" s="277"/>
      <c r="F41" s="20">
        <f>F32*F40</f>
        <v>1.1040000000000003E-4</v>
      </c>
      <c r="G41" s="15">
        <f>F41*E6</f>
        <v>0.27541631520000004</v>
      </c>
    </row>
    <row r="42" spans="1:7" ht="15.75" thickBot="1">
      <c r="A42" s="300" t="s">
        <v>36</v>
      </c>
      <c r="B42" s="301"/>
      <c r="C42" s="301"/>
      <c r="D42" s="301"/>
      <c r="E42" s="302"/>
      <c r="F42" s="21">
        <f>SUM(F40:F41)</f>
        <v>4.104E-4</v>
      </c>
      <c r="G42" s="19">
        <f>SUM(G40,G41)</f>
        <v>1.0238302151999998</v>
      </c>
    </row>
    <row r="43" spans="1:7" ht="15.75" customHeight="1" thickBot="1">
      <c r="A43" s="309" t="s">
        <v>45</v>
      </c>
      <c r="B43" s="310"/>
      <c r="C43" s="310"/>
      <c r="D43" s="310"/>
      <c r="E43" s="311"/>
      <c r="F43" s="13" t="s">
        <v>26</v>
      </c>
      <c r="G43" s="2" t="s">
        <v>15</v>
      </c>
    </row>
    <row r="44" spans="1:7" ht="15.75" customHeight="1" thickBot="1">
      <c r="A44" s="8" t="s">
        <v>3</v>
      </c>
      <c r="B44" s="275" t="s">
        <v>46</v>
      </c>
      <c r="C44" s="276"/>
      <c r="D44" s="276"/>
      <c r="E44" s="277"/>
      <c r="F44" s="9">
        <v>4.1700000000000001E-3</v>
      </c>
      <c r="G44" s="10">
        <f>PRODUCT(E6,F44)</f>
        <v>10.40295321</v>
      </c>
    </row>
    <row r="45" spans="1:7" ht="15.75" thickBot="1">
      <c r="A45" s="8" t="s">
        <v>5</v>
      </c>
      <c r="B45" s="275" t="s">
        <v>47</v>
      </c>
      <c r="C45" s="276"/>
      <c r="D45" s="276"/>
      <c r="E45" s="277"/>
      <c r="F45" s="9">
        <f>8%*F44</f>
        <v>3.3360000000000003E-4</v>
      </c>
      <c r="G45" s="10">
        <f>F45*E6</f>
        <v>0.83223625680000002</v>
      </c>
    </row>
    <row r="46" spans="1:7" ht="15.75" customHeight="1" thickBot="1">
      <c r="A46" s="8" t="s">
        <v>6</v>
      </c>
      <c r="B46" s="275" t="s">
        <v>48</v>
      </c>
      <c r="C46" s="276"/>
      <c r="D46" s="276"/>
      <c r="E46" s="277"/>
      <c r="F46" s="22">
        <v>1.4999999999999999E-4</v>
      </c>
      <c r="G46" s="10">
        <f>F46*E6</f>
        <v>0.37420694999999993</v>
      </c>
    </row>
    <row r="47" spans="1:7" ht="15.75" customHeight="1" thickBot="1">
      <c r="A47" s="8" t="s">
        <v>7</v>
      </c>
      <c r="B47" s="275" t="s">
        <v>49</v>
      </c>
      <c r="C47" s="276"/>
      <c r="D47" s="276"/>
      <c r="E47" s="277"/>
      <c r="F47" s="9">
        <v>1.9439999999999999E-2</v>
      </c>
      <c r="G47" s="10">
        <f>PRODUCT(E6,F47)</f>
        <v>48.497220719999994</v>
      </c>
    </row>
    <row r="48" spans="1:7" ht="15.75" thickBot="1">
      <c r="A48" s="8" t="s">
        <v>8</v>
      </c>
      <c r="B48" s="275" t="s">
        <v>50</v>
      </c>
      <c r="C48" s="276"/>
      <c r="D48" s="276"/>
      <c r="E48" s="277"/>
      <c r="F48" s="23">
        <f>F32*F47</f>
        <v>7.153920000000002E-3</v>
      </c>
      <c r="G48" s="10">
        <f>F48*E6</f>
        <v>17.846977224960003</v>
      </c>
    </row>
    <row r="49" spans="1:7" ht="15.75" thickBot="1">
      <c r="A49" s="8" t="s">
        <v>9</v>
      </c>
      <c r="B49" s="275" t="s">
        <v>51</v>
      </c>
      <c r="C49" s="276"/>
      <c r="D49" s="276"/>
      <c r="E49" s="277"/>
      <c r="F49" s="24">
        <v>1E-4</v>
      </c>
      <c r="G49" s="10">
        <f>E6*F49</f>
        <v>0.24947129999999998</v>
      </c>
    </row>
    <row r="50" spans="1:7" ht="15.75" customHeight="1" thickBot="1">
      <c r="A50" s="8" t="s">
        <v>10</v>
      </c>
      <c r="B50" s="275" t="s">
        <v>52</v>
      </c>
      <c r="C50" s="276"/>
      <c r="D50" s="276"/>
      <c r="E50" s="277"/>
      <c r="F50" s="9">
        <v>4.3636000000000001E-2</v>
      </c>
      <c r="G50" s="10">
        <f>PRODUCT(E6,F50)</f>
        <v>108.859296468</v>
      </c>
    </row>
    <row r="51" spans="1:7" ht="15.75" thickBot="1">
      <c r="A51" s="300" t="s">
        <v>36</v>
      </c>
      <c r="B51" s="301"/>
      <c r="C51" s="301"/>
      <c r="D51" s="301"/>
      <c r="E51" s="302"/>
      <c r="F51" s="25">
        <f>SUM(F44:F50)</f>
        <v>7.4983519999999998E-2</v>
      </c>
      <c r="G51" s="26">
        <f>SUM(G44:G50)</f>
        <v>187.06236212976</v>
      </c>
    </row>
    <row r="52" spans="1:7" ht="15.75" thickBot="1">
      <c r="A52" s="312" t="s">
        <v>53</v>
      </c>
      <c r="B52" s="313"/>
      <c r="C52" s="313"/>
      <c r="D52" s="313"/>
      <c r="E52" s="314"/>
      <c r="F52" s="7" t="s">
        <v>26</v>
      </c>
      <c r="G52" s="2" t="s">
        <v>15</v>
      </c>
    </row>
    <row r="53" spans="1:7" ht="15.75" customHeight="1" thickBot="1">
      <c r="A53" s="8" t="s">
        <v>3</v>
      </c>
      <c r="B53" s="275" t="s">
        <v>54</v>
      </c>
      <c r="C53" s="276"/>
      <c r="D53" s="276"/>
      <c r="E53" s="277"/>
      <c r="F53" s="9">
        <v>9.0899999999999995E-2</v>
      </c>
      <c r="G53" s="10">
        <f>PRODUCT(E6,F53)</f>
        <v>226.76941169999995</v>
      </c>
    </row>
    <row r="54" spans="1:7" ht="15.75" customHeight="1" thickBot="1">
      <c r="A54" s="8" t="s">
        <v>5</v>
      </c>
      <c r="B54" s="275" t="s">
        <v>55</v>
      </c>
      <c r="C54" s="276"/>
      <c r="D54" s="276"/>
      <c r="E54" s="277"/>
      <c r="F54" s="9">
        <v>1.66E-2</v>
      </c>
      <c r="G54" s="10">
        <f>PRODUCT(E6,F54)</f>
        <v>41.412235799999998</v>
      </c>
    </row>
    <row r="55" spans="1:7" ht="15.75" customHeight="1" thickBot="1">
      <c r="A55" s="8" t="s">
        <v>6</v>
      </c>
      <c r="B55" s="275" t="s">
        <v>56</v>
      </c>
      <c r="C55" s="276"/>
      <c r="D55" s="276"/>
      <c r="E55" s="277"/>
      <c r="F55" s="9">
        <v>2.0000000000000001E-4</v>
      </c>
      <c r="G55" s="10">
        <f>PRODUCT(E6,F55)</f>
        <v>0.49894259999999996</v>
      </c>
    </row>
    <row r="56" spans="1:7" ht="15.75" customHeight="1" thickBot="1">
      <c r="A56" s="8" t="s">
        <v>7</v>
      </c>
      <c r="B56" s="275" t="s">
        <v>57</v>
      </c>
      <c r="C56" s="276"/>
      <c r="D56" s="276"/>
      <c r="E56" s="277"/>
      <c r="F56" s="9">
        <v>8.2000000000000007E-3</v>
      </c>
      <c r="G56" s="10">
        <f>PRODUCT(E6,F56)</f>
        <v>20.456646599999999</v>
      </c>
    </row>
    <row r="57" spans="1:7" ht="15.75" customHeight="1" thickBot="1">
      <c r="A57" s="8" t="s">
        <v>8</v>
      </c>
      <c r="B57" s="275" t="s">
        <v>58</v>
      </c>
      <c r="C57" s="276"/>
      <c r="D57" s="276"/>
      <c r="E57" s="277"/>
      <c r="F57" s="9">
        <v>2.9999999999999997E-4</v>
      </c>
      <c r="G57" s="10">
        <f>PRODUCT(E6,F57)</f>
        <v>0.74841389999999985</v>
      </c>
    </row>
    <row r="58" spans="1:7" ht="15.75" customHeight="1" thickBot="1">
      <c r="A58" s="8" t="s">
        <v>9</v>
      </c>
      <c r="B58" s="275" t="s">
        <v>59</v>
      </c>
      <c r="C58" s="276"/>
      <c r="D58" s="276"/>
      <c r="E58" s="277"/>
      <c r="F58" s="9">
        <v>0</v>
      </c>
      <c r="G58" s="10">
        <v>0</v>
      </c>
    </row>
    <row r="59" spans="1:7" ht="15.75" thickBot="1">
      <c r="A59" s="306" t="s">
        <v>40</v>
      </c>
      <c r="B59" s="315"/>
      <c r="C59" s="315"/>
      <c r="D59" s="315"/>
      <c r="E59" s="316"/>
      <c r="F59" s="9">
        <f>SUM(F53:F58)</f>
        <v>0.1162</v>
      </c>
      <c r="G59" s="10">
        <f>SUM(G53:G58)</f>
        <v>289.88565059999996</v>
      </c>
    </row>
    <row r="60" spans="1:7" ht="15.75" thickBot="1">
      <c r="A60" s="27" t="s">
        <v>10</v>
      </c>
      <c r="B60" s="275" t="s">
        <v>60</v>
      </c>
      <c r="C60" s="276"/>
      <c r="D60" s="276"/>
      <c r="E60" s="277"/>
      <c r="F60" s="23">
        <f>F59*F32</f>
        <v>4.2761600000000011E-2</v>
      </c>
      <c r="G60" s="10">
        <f>F60*E6</f>
        <v>106.67791942080001</v>
      </c>
    </row>
    <row r="61" spans="1:7" ht="15.75" thickBot="1">
      <c r="A61" s="300" t="s">
        <v>36</v>
      </c>
      <c r="B61" s="301"/>
      <c r="C61" s="301"/>
      <c r="D61" s="301"/>
      <c r="E61" s="302"/>
      <c r="F61" s="18">
        <f>SUM(F59:F60)</f>
        <v>0.15896160000000001</v>
      </c>
      <c r="G61" s="19">
        <f>SUM(G59,G60)</f>
        <v>396.56357002079994</v>
      </c>
    </row>
    <row r="62" spans="1:7" ht="15.75" thickBot="1">
      <c r="A62" s="260" t="s">
        <v>61</v>
      </c>
      <c r="B62" s="261"/>
      <c r="C62" s="261"/>
      <c r="D62" s="261"/>
      <c r="E62" s="261"/>
      <c r="F62" s="261"/>
      <c r="G62" s="262"/>
    </row>
    <row r="63" spans="1:7" ht="15.75" customHeight="1" thickBot="1">
      <c r="A63" s="317" t="s">
        <v>62</v>
      </c>
      <c r="B63" s="318"/>
      <c r="C63" s="318"/>
      <c r="D63" s="318"/>
      <c r="E63" s="319"/>
      <c r="F63" s="8" t="s">
        <v>26</v>
      </c>
      <c r="G63" s="2" t="s">
        <v>15</v>
      </c>
    </row>
    <row r="64" spans="1:7" ht="15.75" customHeight="1" thickBot="1">
      <c r="A64" s="3" t="s">
        <v>63</v>
      </c>
      <c r="B64" s="275" t="s">
        <v>64</v>
      </c>
      <c r="C64" s="276"/>
      <c r="D64" s="276"/>
      <c r="E64" s="277"/>
      <c r="F64" s="28">
        <f>F32</f>
        <v>0.3680000000000001</v>
      </c>
      <c r="G64" s="10">
        <f>G32</f>
        <v>918.05438400000003</v>
      </c>
    </row>
    <row r="65" spans="1:11" ht="15.75" customHeight="1" thickBot="1">
      <c r="A65" s="3" t="s">
        <v>65</v>
      </c>
      <c r="B65" s="275" t="s">
        <v>66</v>
      </c>
      <c r="C65" s="276"/>
      <c r="D65" s="276"/>
      <c r="E65" s="277"/>
      <c r="F65" s="28">
        <f>F38</f>
        <v>0.16580160000000002</v>
      </c>
      <c r="G65" s="10">
        <f>G38</f>
        <v>413.62740694079997</v>
      </c>
    </row>
    <row r="66" spans="1:11" ht="15.75" customHeight="1" thickBot="1">
      <c r="A66" s="3" t="s">
        <v>67</v>
      </c>
      <c r="B66" s="275" t="s">
        <v>43</v>
      </c>
      <c r="C66" s="276"/>
      <c r="D66" s="276"/>
      <c r="E66" s="277"/>
      <c r="F66" s="28">
        <f>F42</f>
        <v>4.104E-4</v>
      </c>
      <c r="G66" s="10">
        <f>G42</f>
        <v>1.0238302151999998</v>
      </c>
    </row>
    <row r="67" spans="1:11" ht="15.75" customHeight="1" thickBot="1">
      <c r="A67" s="3" t="s">
        <v>68</v>
      </c>
      <c r="B67" s="275" t="s">
        <v>69</v>
      </c>
      <c r="C67" s="276"/>
      <c r="D67" s="276"/>
      <c r="E67" s="277"/>
      <c r="F67" s="28">
        <f>F51</f>
        <v>7.4983519999999998E-2</v>
      </c>
      <c r="G67" s="10">
        <f>(G51)</f>
        <v>187.06236212976</v>
      </c>
    </row>
    <row r="68" spans="1:11" ht="15.75" customHeight="1" thickBot="1">
      <c r="A68" s="3" t="s">
        <v>70</v>
      </c>
      <c r="B68" s="275" t="s">
        <v>71</v>
      </c>
      <c r="C68" s="276"/>
      <c r="D68" s="276"/>
      <c r="E68" s="277"/>
      <c r="F68" s="28">
        <f>F61</f>
        <v>0.15896160000000001</v>
      </c>
      <c r="G68" s="10">
        <f>G61</f>
        <v>396.56357002079994</v>
      </c>
    </row>
    <row r="69" spans="1:11" ht="15.75" customHeight="1" thickBot="1">
      <c r="A69" s="3" t="s">
        <v>72</v>
      </c>
      <c r="B69" s="275" t="s">
        <v>73</v>
      </c>
      <c r="C69" s="276"/>
      <c r="D69" s="276"/>
      <c r="E69" s="277"/>
      <c r="F69" s="28">
        <v>0</v>
      </c>
      <c r="G69" s="10">
        <v>0</v>
      </c>
    </row>
    <row r="70" spans="1:11" ht="15.75" thickBot="1">
      <c r="A70" s="281" t="s">
        <v>74</v>
      </c>
      <c r="B70" s="282"/>
      <c r="C70" s="282"/>
      <c r="D70" s="282"/>
      <c r="E70" s="283"/>
      <c r="F70" s="29">
        <f>SUM(F64:F69)</f>
        <v>0.76815712000000014</v>
      </c>
      <c r="G70" s="5">
        <f>SUM(G64:G69)</f>
        <v>1916.33155330656</v>
      </c>
    </row>
    <row r="71" spans="1:11" ht="15.75" thickBot="1">
      <c r="A71" s="320" t="s">
        <v>75</v>
      </c>
      <c r="B71" s="321"/>
      <c r="C71" s="321"/>
      <c r="D71" s="321"/>
      <c r="E71" s="321"/>
      <c r="F71" s="322"/>
      <c r="G71" s="30">
        <f>SUM(E6,G15,G21,G70)</f>
        <v>5164.2647039576013</v>
      </c>
    </row>
    <row r="72" spans="1:11" ht="15.75" thickBot="1">
      <c r="A72" s="260" t="s">
        <v>76</v>
      </c>
      <c r="B72" s="261"/>
      <c r="C72" s="261"/>
      <c r="D72" s="261"/>
      <c r="E72" s="261"/>
      <c r="F72" s="261"/>
      <c r="G72" s="262"/>
    </row>
    <row r="73" spans="1:11" ht="15.75" customHeight="1" thickBot="1">
      <c r="A73" s="323" t="s">
        <v>77</v>
      </c>
      <c r="B73" s="324"/>
      <c r="C73" s="324"/>
      <c r="D73" s="324"/>
      <c r="E73" s="325"/>
      <c r="F73" s="31" t="s">
        <v>26</v>
      </c>
      <c r="G73" s="2" t="s">
        <v>15</v>
      </c>
      <c r="K73" s="32"/>
    </row>
    <row r="74" spans="1:11" ht="15.75" customHeight="1" thickBot="1">
      <c r="A74" s="8" t="s">
        <v>3</v>
      </c>
      <c r="B74" s="275" t="s">
        <v>78</v>
      </c>
      <c r="C74" s="276"/>
      <c r="D74" s="276"/>
      <c r="E74" s="277"/>
      <c r="F74" s="33">
        <v>0.05</v>
      </c>
      <c r="G74" s="10">
        <f>PRODUCT(G71,F74)</f>
        <v>258.21323519788007</v>
      </c>
    </row>
    <row r="75" spans="1:11" ht="15.75" thickBot="1">
      <c r="A75" s="8" t="s">
        <v>5</v>
      </c>
      <c r="B75" s="275" t="s">
        <v>79</v>
      </c>
      <c r="C75" s="276"/>
      <c r="D75" s="276"/>
      <c r="E75" s="277"/>
      <c r="F75" s="33">
        <v>6.7900000000000002E-2</v>
      </c>
      <c r="G75" s="10">
        <f>F75*(G71+G74)</f>
        <v>368.18625206865721</v>
      </c>
    </row>
    <row r="76" spans="1:11" ht="15.75" thickBot="1">
      <c r="A76" s="8" t="s">
        <v>6</v>
      </c>
      <c r="B76" s="275" t="s">
        <v>80</v>
      </c>
      <c r="C76" s="276"/>
      <c r="D76" s="276"/>
      <c r="E76" s="276"/>
      <c r="F76" s="277"/>
      <c r="G76" s="10">
        <f>SUM(G74,G75,G71)</f>
        <v>5790.6641912241384</v>
      </c>
    </row>
    <row r="77" spans="1:11" ht="15.75" customHeight="1" thickBot="1">
      <c r="A77" s="34" t="s">
        <v>7</v>
      </c>
      <c r="B77" s="275" t="s">
        <v>81</v>
      </c>
      <c r="C77" s="276"/>
      <c r="D77" s="276"/>
      <c r="E77" s="277"/>
      <c r="F77" s="35">
        <f>1-F82</f>
        <v>0.85749999999999993</v>
      </c>
      <c r="G77" s="33"/>
    </row>
    <row r="78" spans="1:11" ht="15.75" customHeight="1" thickBot="1">
      <c r="A78" s="34" t="s">
        <v>8</v>
      </c>
      <c r="B78" s="275" t="s">
        <v>82</v>
      </c>
      <c r="C78" s="276"/>
      <c r="D78" s="276"/>
      <c r="E78" s="276"/>
      <c r="F78" s="277"/>
      <c r="G78" s="36">
        <f>G76/F77</f>
        <v>6752.9611559465175</v>
      </c>
    </row>
    <row r="79" spans="1:11" ht="15.75" thickBot="1">
      <c r="A79" s="37"/>
      <c r="B79" s="290" t="s">
        <v>83</v>
      </c>
      <c r="C79" s="291"/>
      <c r="D79" s="291"/>
      <c r="E79" s="292"/>
      <c r="F79" s="38">
        <v>1.6500000000000001E-2</v>
      </c>
      <c r="G79" s="39">
        <f>G78*F79</f>
        <v>111.42385907311754</v>
      </c>
    </row>
    <row r="80" spans="1:11" ht="15.75" customHeight="1" thickBot="1">
      <c r="A80" s="40"/>
      <c r="B80" s="275" t="s">
        <v>84</v>
      </c>
      <c r="C80" s="276"/>
      <c r="D80" s="276"/>
      <c r="E80" s="277"/>
      <c r="F80" s="38">
        <v>7.5999999999999998E-2</v>
      </c>
      <c r="G80" s="41">
        <f>G78*F80</f>
        <v>513.2250478519353</v>
      </c>
    </row>
    <row r="81" spans="1:7" ht="15.75" thickBot="1">
      <c r="A81" s="42"/>
      <c r="B81" s="275" t="s">
        <v>85</v>
      </c>
      <c r="C81" s="276"/>
      <c r="D81" s="276"/>
      <c r="E81" s="277"/>
      <c r="F81" s="38">
        <v>0.05</v>
      </c>
      <c r="G81" s="41">
        <f>G78*F81</f>
        <v>337.64805779732592</v>
      </c>
    </row>
    <row r="82" spans="1:7" ht="15.75" thickBot="1">
      <c r="A82" s="281" t="s">
        <v>86</v>
      </c>
      <c r="B82" s="282"/>
      <c r="C82" s="282"/>
      <c r="D82" s="282"/>
      <c r="E82" s="283"/>
      <c r="F82" s="43">
        <f>SUM(F79:F81)</f>
        <v>0.14250000000000002</v>
      </c>
      <c r="G82" s="44">
        <f>G79+G80+G81</f>
        <v>962.29696472237879</v>
      </c>
    </row>
    <row r="83" spans="1:7" ht="15.75" thickBot="1">
      <c r="A83" s="281" t="s">
        <v>87</v>
      </c>
      <c r="B83" s="282"/>
      <c r="C83" s="282"/>
      <c r="D83" s="282"/>
      <c r="E83" s="282"/>
      <c r="F83" s="283"/>
      <c r="G83" s="19">
        <f>SUM(G74:G75,G82)</f>
        <v>1588.6964519889161</v>
      </c>
    </row>
    <row r="84" spans="1:7" ht="15.75" thickBot="1">
      <c r="A84" s="326" t="s">
        <v>235</v>
      </c>
      <c r="B84" s="327"/>
      <c r="C84" s="327"/>
      <c r="D84" s="327"/>
      <c r="E84" s="327"/>
      <c r="F84" s="327"/>
      <c r="G84" s="328"/>
    </row>
    <row r="85" spans="1:7" ht="15.75" thickBot="1">
      <c r="A85" s="329" t="s">
        <v>88</v>
      </c>
      <c r="B85" s="330"/>
      <c r="C85" s="330"/>
      <c r="D85" s="330"/>
      <c r="E85" s="330"/>
      <c r="F85" s="331"/>
      <c r="G85" s="45" t="s">
        <v>89</v>
      </c>
    </row>
    <row r="86" spans="1:7" ht="15.75" thickBot="1">
      <c r="A86" s="306" t="s">
        <v>90</v>
      </c>
      <c r="B86" s="315"/>
      <c r="C86" s="315"/>
      <c r="D86" s="315"/>
      <c r="E86" s="315"/>
      <c r="F86" s="316"/>
      <c r="G86" s="10">
        <f>E6</f>
        <v>2494.7129999999997</v>
      </c>
    </row>
    <row r="87" spans="1:7" ht="15.75" thickBot="1">
      <c r="A87" s="306" t="s">
        <v>91</v>
      </c>
      <c r="B87" s="315"/>
      <c r="C87" s="315"/>
      <c r="D87" s="315"/>
      <c r="E87" s="315"/>
      <c r="F87" s="316"/>
      <c r="G87" s="10">
        <f>G15</f>
        <v>549.93340000000001</v>
      </c>
    </row>
    <row r="88" spans="1:7" ht="15.75" thickBot="1">
      <c r="A88" s="306" t="s">
        <v>92</v>
      </c>
      <c r="B88" s="315"/>
      <c r="C88" s="315"/>
      <c r="D88" s="315"/>
      <c r="E88" s="315"/>
      <c r="F88" s="316"/>
      <c r="G88" s="10">
        <f>G21</f>
        <v>203.28675065104164</v>
      </c>
    </row>
    <row r="89" spans="1:7" ht="15.75" thickBot="1">
      <c r="A89" s="306" t="s">
        <v>93</v>
      </c>
      <c r="B89" s="315"/>
      <c r="C89" s="315"/>
      <c r="D89" s="315"/>
      <c r="E89" s="315"/>
      <c r="F89" s="316"/>
      <c r="G89" s="10">
        <f>G70</f>
        <v>1916.33155330656</v>
      </c>
    </row>
    <row r="90" spans="1:7" ht="15.75" thickBot="1">
      <c r="A90" s="306" t="s">
        <v>94</v>
      </c>
      <c r="B90" s="315"/>
      <c r="C90" s="315"/>
      <c r="D90" s="315"/>
      <c r="E90" s="315"/>
      <c r="F90" s="316"/>
      <c r="G90" s="10">
        <f>G86+G87+G88+G89</f>
        <v>5164.2647039576013</v>
      </c>
    </row>
    <row r="91" spans="1:7" ht="15.75" thickBot="1">
      <c r="A91" s="306" t="s">
        <v>95</v>
      </c>
      <c r="B91" s="315"/>
      <c r="C91" s="315"/>
      <c r="D91" s="315"/>
      <c r="E91" s="315"/>
      <c r="F91" s="316"/>
      <c r="G91" s="10">
        <f>G83</f>
        <v>1588.6964519889161</v>
      </c>
    </row>
    <row r="92" spans="1:7" ht="16.5" thickBot="1">
      <c r="A92" s="266" t="s">
        <v>96</v>
      </c>
      <c r="B92" s="267"/>
      <c r="C92" s="267"/>
      <c r="D92" s="267"/>
      <c r="E92" s="267"/>
      <c r="F92" s="268"/>
      <c r="G92" s="46">
        <f>G90+G91</f>
        <v>6752.9611559465175</v>
      </c>
    </row>
  </sheetData>
  <mergeCells count="96">
    <mergeCell ref="A1:G1"/>
    <mergeCell ref="A2:G2"/>
    <mergeCell ref="A3:D3"/>
    <mergeCell ref="E3:G3"/>
    <mergeCell ref="B4:D4"/>
    <mergeCell ref="E4:G4"/>
    <mergeCell ref="B10:F10"/>
    <mergeCell ref="B5:D5"/>
    <mergeCell ref="E5:G5"/>
    <mergeCell ref="A6:D6"/>
    <mergeCell ref="E6:G6"/>
    <mergeCell ref="A7:G7"/>
    <mergeCell ref="A8:F8"/>
    <mergeCell ref="B9:F9"/>
    <mergeCell ref="A22:G22"/>
    <mergeCell ref="B11:F11"/>
    <mergeCell ref="B12:F12"/>
    <mergeCell ref="B13:F13"/>
    <mergeCell ref="B14:F14"/>
    <mergeCell ref="A15:F15"/>
    <mergeCell ref="A16:G16"/>
    <mergeCell ref="A17:F17"/>
    <mergeCell ref="B18:F18"/>
    <mergeCell ref="B19:F19"/>
    <mergeCell ref="B20:F20"/>
    <mergeCell ref="A21:F21"/>
    <mergeCell ref="B34:E34"/>
    <mergeCell ref="A23:E23"/>
    <mergeCell ref="B24:E24"/>
    <mergeCell ref="B25:E25"/>
    <mergeCell ref="B26:E26"/>
    <mergeCell ref="B27:E27"/>
    <mergeCell ref="B28:E28"/>
    <mergeCell ref="B29:E29"/>
    <mergeCell ref="B30:E30"/>
    <mergeCell ref="B31:E31"/>
    <mergeCell ref="A32:E32"/>
    <mergeCell ref="A33:E33"/>
    <mergeCell ref="B46:E46"/>
    <mergeCell ref="B35:E35"/>
    <mergeCell ref="A36:E36"/>
    <mergeCell ref="B37:E37"/>
    <mergeCell ref="A38:E38"/>
    <mergeCell ref="A39:E39"/>
    <mergeCell ref="B40:E40"/>
    <mergeCell ref="B41:E41"/>
    <mergeCell ref="A42:E42"/>
    <mergeCell ref="A43:E43"/>
    <mergeCell ref="B44:E44"/>
    <mergeCell ref="B45:E45"/>
    <mergeCell ref="B58:E58"/>
    <mergeCell ref="B47:E47"/>
    <mergeCell ref="B48:E48"/>
    <mergeCell ref="B49:E49"/>
    <mergeCell ref="B50:E50"/>
    <mergeCell ref="A51:E51"/>
    <mergeCell ref="A52:E52"/>
    <mergeCell ref="B53:E53"/>
    <mergeCell ref="B54:E54"/>
    <mergeCell ref="B55:E55"/>
    <mergeCell ref="B56:E56"/>
    <mergeCell ref="B57:E57"/>
    <mergeCell ref="A70:E70"/>
    <mergeCell ref="A59:E59"/>
    <mergeCell ref="B60:E60"/>
    <mergeCell ref="A61:E61"/>
    <mergeCell ref="A62:G62"/>
    <mergeCell ref="A63:E63"/>
    <mergeCell ref="B64:E64"/>
    <mergeCell ref="B65:E65"/>
    <mergeCell ref="B66:E66"/>
    <mergeCell ref="B67:E67"/>
    <mergeCell ref="B68:E68"/>
    <mergeCell ref="B69:E69"/>
    <mergeCell ref="A82:E82"/>
    <mergeCell ref="A71:F71"/>
    <mergeCell ref="A72:G72"/>
    <mergeCell ref="A73:E73"/>
    <mergeCell ref="B74:E74"/>
    <mergeCell ref="B75:E75"/>
    <mergeCell ref="B76:F76"/>
    <mergeCell ref="B77:E77"/>
    <mergeCell ref="B78:F78"/>
    <mergeCell ref="B79:E79"/>
    <mergeCell ref="B80:E80"/>
    <mergeCell ref="B81:E81"/>
    <mergeCell ref="A89:F89"/>
    <mergeCell ref="A90:F90"/>
    <mergeCell ref="A91:F91"/>
    <mergeCell ref="A92:F92"/>
    <mergeCell ref="A83:F83"/>
    <mergeCell ref="A84:G84"/>
    <mergeCell ref="A85:F85"/>
    <mergeCell ref="A86:F86"/>
    <mergeCell ref="A87:F87"/>
    <mergeCell ref="A88:F8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workbookViewId="0">
      <selection activeCell="K10" sqref="K10"/>
    </sheetView>
  </sheetViews>
  <sheetFormatPr defaultRowHeight="15"/>
  <cols>
    <col min="7" max="7" width="16" customWidth="1"/>
    <col min="11" max="11" width="10.7109375" bestFit="1" customWidth="1"/>
    <col min="263" max="263" width="16" customWidth="1"/>
    <col min="267" max="267" width="10.7109375" bestFit="1" customWidth="1"/>
    <col min="519" max="519" width="16" customWidth="1"/>
    <col min="523" max="523" width="10.7109375" bestFit="1" customWidth="1"/>
    <col min="775" max="775" width="16" customWidth="1"/>
    <col min="779" max="779" width="10.7109375" bestFit="1" customWidth="1"/>
    <col min="1031" max="1031" width="16" customWidth="1"/>
    <col min="1035" max="1035" width="10.7109375" bestFit="1" customWidth="1"/>
    <col min="1287" max="1287" width="16" customWidth="1"/>
    <col min="1291" max="1291" width="10.7109375" bestFit="1" customWidth="1"/>
    <col min="1543" max="1543" width="16" customWidth="1"/>
    <col min="1547" max="1547" width="10.7109375" bestFit="1" customWidth="1"/>
    <col min="1799" max="1799" width="16" customWidth="1"/>
    <col min="1803" max="1803" width="10.7109375" bestFit="1" customWidth="1"/>
    <col min="2055" max="2055" width="16" customWidth="1"/>
    <col min="2059" max="2059" width="10.7109375" bestFit="1" customWidth="1"/>
    <col min="2311" max="2311" width="16" customWidth="1"/>
    <col min="2315" max="2315" width="10.7109375" bestFit="1" customWidth="1"/>
    <col min="2567" max="2567" width="16" customWidth="1"/>
    <col min="2571" max="2571" width="10.7109375" bestFit="1" customWidth="1"/>
    <col min="2823" max="2823" width="16" customWidth="1"/>
    <col min="2827" max="2827" width="10.7109375" bestFit="1" customWidth="1"/>
    <col min="3079" max="3079" width="16" customWidth="1"/>
    <col min="3083" max="3083" width="10.7109375" bestFit="1" customWidth="1"/>
    <col min="3335" max="3335" width="16" customWidth="1"/>
    <col min="3339" max="3339" width="10.7109375" bestFit="1" customWidth="1"/>
    <col min="3591" max="3591" width="16" customWidth="1"/>
    <col min="3595" max="3595" width="10.7109375" bestFit="1" customWidth="1"/>
    <col min="3847" max="3847" width="16" customWidth="1"/>
    <col min="3851" max="3851" width="10.7109375" bestFit="1" customWidth="1"/>
    <col min="4103" max="4103" width="16" customWidth="1"/>
    <col min="4107" max="4107" width="10.7109375" bestFit="1" customWidth="1"/>
    <col min="4359" max="4359" width="16" customWidth="1"/>
    <col min="4363" max="4363" width="10.7109375" bestFit="1" customWidth="1"/>
    <col min="4615" max="4615" width="16" customWidth="1"/>
    <col min="4619" max="4619" width="10.7109375" bestFit="1" customWidth="1"/>
    <col min="4871" max="4871" width="16" customWidth="1"/>
    <col min="4875" max="4875" width="10.7109375" bestFit="1" customWidth="1"/>
    <col min="5127" max="5127" width="16" customWidth="1"/>
    <col min="5131" max="5131" width="10.7109375" bestFit="1" customWidth="1"/>
    <col min="5383" max="5383" width="16" customWidth="1"/>
    <col min="5387" max="5387" width="10.7109375" bestFit="1" customWidth="1"/>
    <col min="5639" max="5639" width="16" customWidth="1"/>
    <col min="5643" max="5643" width="10.7109375" bestFit="1" customWidth="1"/>
    <col min="5895" max="5895" width="16" customWidth="1"/>
    <col min="5899" max="5899" width="10.7109375" bestFit="1" customWidth="1"/>
    <col min="6151" max="6151" width="16" customWidth="1"/>
    <col min="6155" max="6155" width="10.7109375" bestFit="1" customWidth="1"/>
    <col min="6407" max="6407" width="16" customWidth="1"/>
    <col min="6411" max="6411" width="10.7109375" bestFit="1" customWidth="1"/>
    <col min="6663" max="6663" width="16" customWidth="1"/>
    <col min="6667" max="6667" width="10.7109375" bestFit="1" customWidth="1"/>
    <col min="6919" max="6919" width="16" customWidth="1"/>
    <col min="6923" max="6923" width="10.7109375" bestFit="1" customWidth="1"/>
    <col min="7175" max="7175" width="16" customWidth="1"/>
    <col min="7179" max="7179" width="10.7109375" bestFit="1" customWidth="1"/>
    <col min="7431" max="7431" width="16" customWidth="1"/>
    <col min="7435" max="7435" width="10.7109375" bestFit="1" customWidth="1"/>
    <col min="7687" max="7687" width="16" customWidth="1"/>
    <col min="7691" max="7691" width="10.7109375" bestFit="1" customWidth="1"/>
    <col min="7943" max="7943" width="16" customWidth="1"/>
    <col min="7947" max="7947" width="10.7109375" bestFit="1" customWidth="1"/>
    <col min="8199" max="8199" width="16" customWidth="1"/>
    <col min="8203" max="8203" width="10.7109375" bestFit="1" customWidth="1"/>
    <col min="8455" max="8455" width="16" customWidth="1"/>
    <col min="8459" max="8459" width="10.7109375" bestFit="1" customWidth="1"/>
    <col min="8711" max="8711" width="16" customWidth="1"/>
    <col min="8715" max="8715" width="10.7109375" bestFit="1" customWidth="1"/>
    <col min="8967" max="8967" width="16" customWidth="1"/>
    <col min="8971" max="8971" width="10.7109375" bestFit="1" customWidth="1"/>
    <col min="9223" max="9223" width="16" customWidth="1"/>
    <col min="9227" max="9227" width="10.7109375" bestFit="1" customWidth="1"/>
    <col min="9479" max="9479" width="16" customWidth="1"/>
    <col min="9483" max="9483" width="10.7109375" bestFit="1" customWidth="1"/>
    <col min="9735" max="9735" width="16" customWidth="1"/>
    <col min="9739" max="9739" width="10.7109375" bestFit="1" customWidth="1"/>
    <col min="9991" max="9991" width="16" customWidth="1"/>
    <col min="9995" max="9995" width="10.7109375" bestFit="1" customWidth="1"/>
    <col min="10247" max="10247" width="16" customWidth="1"/>
    <col min="10251" max="10251" width="10.7109375" bestFit="1" customWidth="1"/>
    <col min="10503" max="10503" width="16" customWidth="1"/>
    <col min="10507" max="10507" width="10.7109375" bestFit="1" customWidth="1"/>
    <col min="10759" max="10759" width="16" customWidth="1"/>
    <col min="10763" max="10763" width="10.7109375" bestFit="1" customWidth="1"/>
    <col min="11015" max="11015" width="16" customWidth="1"/>
    <col min="11019" max="11019" width="10.7109375" bestFit="1" customWidth="1"/>
    <col min="11271" max="11271" width="16" customWidth="1"/>
    <col min="11275" max="11275" width="10.7109375" bestFit="1" customWidth="1"/>
    <col min="11527" max="11527" width="16" customWidth="1"/>
    <col min="11531" max="11531" width="10.7109375" bestFit="1" customWidth="1"/>
    <col min="11783" max="11783" width="16" customWidth="1"/>
    <col min="11787" max="11787" width="10.7109375" bestFit="1" customWidth="1"/>
    <col min="12039" max="12039" width="16" customWidth="1"/>
    <col min="12043" max="12043" width="10.7109375" bestFit="1" customWidth="1"/>
    <col min="12295" max="12295" width="16" customWidth="1"/>
    <col min="12299" max="12299" width="10.7109375" bestFit="1" customWidth="1"/>
    <col min="12551" max="12551" width="16" customWidth="1"/>
    <col min="12555" max="12555" width="10.7109375" bestFit="1" customWidth="1"/>
    <col min="12807" max="12807" width="16" customWidth="1"/>
    <col min="12811" max="12811" width="10.7109375" bestFit="1" customWidth="1"/>
    <col min="13063" max="13063" width="16" customWidth="1"/>
    <col min="13067" max="13067" width="10.7109375" bestFit="1" customWidth="1"/>
    <col min="13319" max="13319" width="16" customWidth="1"/>
    <col min="13323" max="13323" width="10.7109375" bestFit="1" customWidth="1"/>
    <col min="13575" max="13575" width="16" customWidth="1"/>
    <col min="13579" max="13579" width="10.7109375" bestFit="1" customWidth="1"/>
    <col min="13831" max="13831" width="16" customWidth="1"/>
    <col min="13835" max="13835" width="10.7109375" bestFit="1" customWidth="1"/>
    <col min="14087" max="14087" width="16" customWidth="1"/>
    <col min="14091" max="14091" width="10.7109375" bestFit="1" customWidth="1"/>
    <col min="14343" max="14343" width="16" customWidth="1"/>
    <col min="14347" max="14347" width="10.7109375" bestFit="1" customWidth="1"/>
    <col min="14599" max="14599" width="16" customWidth="1"/>
    <col min="14603" max="14603" width="10.7109375" bestFit="1" customWidth="1"/>
    <col min="14855" max="14855" width="16" customWidth="1"/>
    <col min="14859" max="14859" width="10.7109375" bestFit="1" customWidth="1"/>
    <col min="15111" max="15111" width="16" customWidth="1"/>
    <col min="15115" max="15115" width="10.7109375" bestFit="1" customWidth="1"/>
    <col min="15367" max="15367" width="16" customWidth="1"/>
    <col min="15371" max="15371" width="10.7109375" bestFit="1" customWidth="1"/>
    <col min="15623" max="15623" width="16" customWidth="1"/>
    <col min="15627" max="15627" width="10.7109375" bestFit="1" customWidth="1"/>
    <col min="15879" max="15879" width="16" customWidth="1"/>
    <col min="15883" max="15883" width="10.7109375" bestFit="1" customWidth="1"/>
    <col min="16135" max="16135" width="16" customWidth="1"/>
    <col min="16139" max="16139" width="10.7109375" bestFit="1" customWidth="1"/>
  </cols>
  <sheetData>
    <row r="1" spans="1:15" ht="15.75" thickBot="1">
      <c r="A1" s="260" t="s">
        <v>0</v>
      </c>
      <c r="B1" s="261"/>
      <c r="C1" s="261"/>
      <c r="D1" s="261"/>
      <c r="E1" s="261"/>
      <c r="F1" s="261"/>
      <c r="G1" s="262"/>
    </row>
    <row r="2" spans="1:15" ht="15.75" thickBot="1">
      <c r="A2" s="263" t="s">
        <v>236</v>
      </c>
      <c r="B2" s="264"/>
      <c r="C2" s="264"/>
      <c r="D2" s="264"/>
      <c r="E2" s="264"/>
      <c r="F2" s="264"/>
      <c r="G2" s="265"/>
    </row>
    <row r="3" spans="1:15" ht="15.75" customHeight="1" thickBot="1">
      <c r="A3" s="263" t="s">
        <v>1</v>
      </c>
      <c r="B3" s="264"/>
      <c r="C3" s="264"/>
      <c r="D3" s="265"/>
      <c r="E3" s="266" t="s">
        <v>2</v>
      </c>
      <c r="F3" s="267"/>
      <c r="G3" s="268"/>
    </row>
    <row r="4" spans="1:15" ht="15.75" thickBot="1">
      <c r="A4" s="1" t="s">
        <v>3</v>
      </c>
      <c r="B4" s="269" t="s">
        <v>4</v>
      </c>
      <c r="C4" s="270"/>
      <c r="D4" s="271"/>
      <c r="E4" s="272">
        <v>1919.01</v>
      </c>
      <c r="F4" s="273"/>
      <c r="G4" s="274"/>
    </row>
    <row r="5" spans="1:15" ht="15.75" thickBot="1">
      <c r="A5" s="1" t="s">
        <v>5</v>
      </c>
      <c r="B5" s="269" t="s">
        <v>126</v>
      </c>
      <c r="C5" s="270"/>
      <c r="D5" s="271"/>
      <c r="E5" s="278">
        <f>E4*0.3</f>
        <v>575.70299999999997</v>
      </c>
      <c r="F5" s="279"/>
      <c r="G5" s="280"/>
    </row>
    <row r="6" spans="1:15" ht="15.75" thickBot="1">
      <c r="A6" s="1" t="s">
        <v>7</v>
      </c>
      <c r="B6" s="269" t="s">
        <v>130</v>
      </c>
      <c r="C6" s="270"/>
      <c r="D6" s="271"/>
      <c r="E6" s="272">
        <f>7/12*(E4+E5)*0.2</f>
        <v>291.04984999999999</v>
      </c>
      <c r="F6" s="273"/>
      <c r="G6" s="274"/>
    </row>
    <row r="7" spans="1:15" ht="15.75" thickBot="1">
      <c r="A7" s="1" t="s">
        <v>8</v>
      </c>
      <c r="B7" s="269" t="s">
        <v>110</v>
      </c>
      <c r="C7" s="270"/>
      <c r="D7" s="271"/>
      <c r="E7" s="272">
        <f>0.99*(E4+E5)/220*1.2</f>
        <v>13.471450199999998</v>
      </c>
      <c r="F7" s="273"/>
      <c r="G7" s="274"/>
    </row>
    <row r="8" spans="1:15" ht="15.75" thickBot="1">
      <c r="A8" s="281" t="s">
        <v>12</v>
      </c>
      <c r="B8" s="282"/>
      <c r="C8" s="282"/>
      <c r="D8" s="283"/>
      <c r="E8" s="284">
        <f>SUM(E4:G7)</f>
        <v>2799.2343001999998</v>
      </c>
      <c r="F8" s="285"/>
      <c r="G8" s="286"/>
    </row>
    <row r="9" spans="1:15" ht="15.75" thickBot="1">
      <c r="A9" s="260" t="s">
        <v>13</v>
      </c>
      <c r="B9" s="261"/>
      <c r="C9" s="261"/>
      <c r="D9" s="261"/>
      <c r="E9" s="261"/>
      <c r="F9" s="261"/>
      <c r="G9" s="262"/>
    </row>
    <row r="10" spans="1:15" ht="15.75" thickBot="1">
      <c r="A10" s="287" t="s">
        <v>14</v>
      </c>
      <c r="B10" s="288"/>
      <c r="C10" s="288"/>
      <c r="D10" s="288"/>
      <c r="E10" s="288"/>
      <c r="F10" s="289"/>
      <c r="G10" s="2" t="s">
        <v>15</v>
      </c>
    </row>
    <row r="11" spans="1:15" ht="15.75" thickBot="1">
      <c r="A11" s="3" t="s">
        <v>3</v>
      </c>
      <c r="B11" s="275" t="s">
        <v>16</v>
      </c>
      <c r="C11" s="276"/>
      <c r="D11" s="276"/>
      <c r="E11" s="276"/>
      <c r="F11" s="277"/>
      <c r="G11" s="4">
        <f>(4.7*2*15)-0.06*E4</f>
        <v>25.859400000000008</v>
      </c>
    </row>
    <row r="12" spans="1:15" ht="15.75" thickBot="1">
      <c r="A12" s="3" t="s">
        <v>5</v>
      </c>
      <c r="B12" s="275" t="s">
        <v>17</v>
      </c>
      <c r="C12" s="276"/>
      <c r="D12" s="276"/>
      <c r="E12" s="276"/>
      <c r="F12" s="277"/>
      <c r="G12" s="4">
        <f>'Memoria de calculo'!F34</f>
        <v>454.2</v>
      </c>
    </row>
    <row r="13" spans="1:15" ht="15.75" customHeight="1" thickBot="1">
      <c r="A13" s="3" t="s">
        <v>6</v>
      </c>
      <c r="B13" s="275" t="s">
        <v>156</v>
      </c>
      <c r="C13" s="276"/>
      <c r="D13" s="276"/>
      <c r="E13" s="276"/>
      <c r="F13" s="277"/>
      <c r="G13" s="4">
        <v>31.14</v>
      </c>
    </row>
    <row r="14" spans="1:15" ht="15.75" customHeight="1" thickBot="1">
      <c r="A14" s="3" t="s">
        <v>7</v>
      </c>
      <c r="B14" s="275" t="s">
        <v>217</v>
      </c>
      <c r="C14" s="276"/>
      <c r="D14" s="276"/>
      <c r="E14" s="276"/>
      <c r="F14" s="277"/>
      <c r="G14" s="4">
        <v>14.023999999999999</v>
      </c>
    </row>
    <row r="15" spans="1:15" ht="15.75" customHeight="1">
      <c r="A15" s="153" t="s">
        <v>8</v>
      </c>
      <c r="B15" s="290" t="s">
        <v>157</v>
      </c>
      <c r="C15" s="291"/>
      <c r="D15" s="291"/>
      <c r="E15" s="291"/>
      <c r="F15" s="292"/>
      <c r="G15" s="154">
        <v>2.35</v>
      </c>
      <c r="O15" s="32"/>
    </row>
    <row r="16" spans="1:15" ht="15.75" customHeight="1" thickBot="1">
      <c r="A16" s="155" t="s">
        <v>9</v>
      </c>
      <c r="B16" s="296" t="s">
        <v>218</v>
      </c>
      <c r="C16" s="296"/>
      <c r="D16" s="296"/>
      <c r="E16" s="296"/>
      <c r="F16" s="296"/>
      <c r="G16" s="156">
        <f>'Memoria de calculo'!E41</f>
        <v>22.36</v>
      </c>
      <c r="O16" s="32"/>
    </row>
    <row r="17" spans="1:13" ht="15.75" thickBot="1">
      <c r="A17" s="281" t="s">
        <v>18</v>
      </c>
      <c r="B17" s="282"/>
      <c r="C17" s="282"/>
      <c r="D17" s="282"/>
      <c r="E17" s="282"/>
      <c r="F17" s="283"/>
      <c r="G17" s="5">
        <f>SUM(G11:G16)</f>
        <v>549.93340000000001</v>
      </c>
    </row>
    <row r="18" spans="1:13" ht="15.75" thickBot="1">
      <c r="A18" s="260" t="s">
        <v>19</v>
      </c>
      <c r="B18" s="261"/>
      <c r="C18" s="261"/>
      <c r="D18" s="261"/>
      <c r="E18" s="261"/>
      <c r="F18" s="261"/>
      <c r="G18" s="262"/>
    </row>
    <row r="19" spans="1:13" ht="15.75" thickBot="1">
      <c r="A19" s="287" t="s">
        <v>20</v>
      </c>
      <c r="B19" s="288"/>
      <c r="C19" s="288"/>
      <c r="D19" s="288"/>
      <c r="E19" s="288"/>
      <c r="F19" s="289"/>
      <c r="G19" s="6" t="s">
        <v>15</v>
      </c>
    </row>
    <row r="20" spans="1:13" ht="15.75" thickBot="1">
      <c r="A20" s="3" t="s">
        <v>3</v>
      </c>
      <c r="B20" s="275" t="s">
        <v>21</v>
      </c>
      <c r="C20" s="276"/>
      <c r="D20" s="276"/>
      <c r="E20" s="276"/>
      <c r="F20" s="277"/>
      <c r="G20" s="4">
        <f>Uniforme!Z21</f>
        <v>182.2558333333333</v>
      </c>
    </row>
    <row r="21" spans="1:13" ht="15.75" thickBot="1">
      <c r="A21" s="3" t="s">
        <v>5</v>
      </c>
      <c r="B21" s="275" t="s">
        <v>219</v>
      </c>
      <c r="C21" s="276"/>
      <c r="D21" s="276"/>
      <c r="E21" s="276"/>
      <c r="F21" s="277"/>
      <c r="G21" s="4">
        <f>Equipamentos!K18</f>
        <v>21.030917317708333</v>
      </c>
    </row>
    <row r="22" spans="1:13" ht="15.75" thickBot="1">
      <c r="A22" s="3" t="s">
        <v>7</v>
      </c>
      <c r="B22" s="275" t="s">
        <v>11</v>
      </c>
      <c r="C22" s="276"/>
      <c r="D22" s="276"/>
      <c r="E22" s="276"/>
      <c r="F22" s="277"/>
      <c r="G22" s="4">
        <v>0</v>
      </c>
    </row>
    <row r="23" spans="1:13" ht="15.75" thickBot="1">
      <c r="A23" s="281" t="s">
        <v>23</v>
      </c>
      <c r="B23" s="282"/>
      <c r="C23" s="282"/>
      <c r="D23" s="282"/>
      <c r="E23" s="282"/>
      <c r="F23" s="283"/>
      <c r="G23" s="5">
        <f>SUM(G20:G22)</f>
        <v>203.28675065104164</v>
      </c>
    </row>
    <row r="24" spans="1:13" ht="15.75" thickBot="1">
      <c r="A24" s="260" t="s">
        <v>24</v>
      </c>
      <c r="B24" s="261"/>
      <c r="C24" s="261"/>
      <c r="D24" s="261"/>
      <c r="E24" s="261"/>
      <c r="F24" s="261"/>
      <c r="G24" s="262"/>
    </row>
    <row r="25" spans="1:13" ht="15.75" thickBot="1">
      <c r="A25" s="297" t="s">
        <v>25</v>
      </c>
      <c r="B25" s="298"/>
      <c r="C25" s="298"/>
      <c r="D25" s="298"/>
      <c r="E25" s="299"/>
      <c r="F25" s="7" t="s">
        <v>26</v>
      </c>
      <c r="G25" s="2" t="s">
        <v>15</v>
      </c>
    </row>
    <row r="26" spans="1:13" ht="15.75" thickBot="1">
      <c r="A26" s="8" t="s">
        <v>3</v>
      </c>
      <c r="B26" s="275" t="s">
        <v>27</v>
      </c>
      <c r="C26" s="276"/>
      <c r="D26" s="276"/>
      <c r="E26" s="277"/>
      <c r="F26" s="9">
        <v>0.2</v>
      </c>
      <c r="G26" s="10">
        <f>PRODUCT(E8,F26)</f>
        <v>559.84686004000002</v>
      </c>
    </row>
    <row r="27" spans="1:13" ht="15.75" customHeight="1" thickBot="1">
      <c r="A27" s="8" t="s">
        <v>5</v>
      </c>
      <c r="B27" s="275" t="s">
        <v>28</v>
      </c>
      <c r="C27" s="276"/>
      <c r="D27" s="276"/>
      <c r="E27" s="277"/>
      <c r="F27" s="9">
        <v>1.4999999999999999E-2</v>
      </c>
      <c r="G27" s="10">
        <f>PRODUCT(E8,F27)</f>
        <v>41.988514502999998</v>
      </c>
    </row>
    <row r="28" spans="1:13" ht="15.75" customHeight="1" thickBot="1">
      <c r="A28" s="8" t="s">
        <v>6</v>
      </c>
      <c r="B28" s="275" t="s">
        <v>29</v>
      </c>
      <c r="C28" s="276"/>
      <c r="D28" s="276"/>
      <c r="E28" s="277"/>
      <c r="F28" s="9">
        <v>0.01</v>
      </c>
      <c r="G28" s="10">
        <f>PRODUCT(E8,F28)</f>
        <v>27.992343001999998</v>
      </c>
    </row>
    <row r="29" spans="1:13" ht="15.75" thickBot="1">
      <c r="A29" s="8" t="s">
        <v>7</v>
      </c>
      <c r="B29" s="275" t="s">
        <v>30</v>
      </c>
      <c r="C29" s="276"/>
      <c r="D29" s="276"/>
      <c r="E29" s="277"/>
      <c r="F29" s="9">
        <v>2E-3</v>
      </c>
      <c r="G29" s="10">
        <f>PRODUCT(E8,F29)</f>
        <v>5.5984686003999995</v>
      </c>
    </row>
    <row r="30" spans="1:13" ht="15.75" customHeight="1" thickBot="1">
      <c r="A30" s="8" t="s">
        <v>8</v>
      </c>
      <c r="B30" s="275" t="s">
        <v>31</v>
      </c>
      <c r="C30" s="276"/>
      <c r="D30" s="276"/>
      <c r="E30" s="277"/>
      <c r="F30" s="9">
        <v>2.5000000000000001E-2</v>
      </c>
      <c r="G30" s="10">
        <f>PRODUCT(E8,F30)</f>
        <v>69.980857505000003</v>
      </c>
    </row>
    <row r="31" spans="1:13" ht="15.75" thickBot="1">
      <c r="A31" s="8" t="s">
        <v>9</v>
      </c>
      <c r="B31" s="275" t="s">
        <v>32</v>
      </c>
      <c r="C31" s="276"/>
      <c r="D31" s="276"/>
      <c r="E31" s="277"/>
      <c r="F31" s="9">
        <v>0.08</v>
      </c>
      <c r="G31" s="10">
        <f>PRODUCT(E8,F31)</f>
        <v>223.93874401599999</v>
      </c>
      <c r="M31" s="11"/>
    </row>
    <row r="32" spans="1:13" ht="15.75" customHeight="1" thickBot="1">
      <c r="A32" s="8" t="s">
        <v>10</v>
      </c>
      <c r="B32" s="275" t="s">
        <v>33</v>
      </c>
      <c r="C32" s="276"/>
      <c r="D32" s="276"/>
      <c r="E32" s="277"/>
      <c r="F32" s="9">
        <v>0.02</v>
      </c>
      <c r="G32" s="10">
        <f>PRODUCT(E8,F32)</f>
        <v>55.984686003999997</v>
      </c>
    </row>
    <row r="33" spans="1:7" ht="15.75" thickBot="1">
      <c r="A33" s="8" t="s">
        <v>34</v>
      </c>
      <c r="B33" s="275" t="s">
        <v>35</v>
      </c>
      <c r="C33" s="276"/>
      <c r="D33" s="276"/>
      <c r="E33" s="277"/>
      <c r="F33" s="9">
        <v>6.0000000000000001E-3</v>
      </c>
      <c r="G33" s="10">
        <f>PRODUCT(E8,F33)</f>
        <v>16.795405801199998</v>
      </c>
    </row>
    <row r="34" spans="1:7" ht="15.75" thickBot="1">
      <c r="A34" s="300" t="s">
        <v>36</v>
      </c>
      <c r="B34" s="301"/>
      <c r="C34" s="301"/>
      <c r="D34" s="301"/>
      <c r="E34" s="302"/>
      <c r="F34" s="12">
        <f>SUM(F26:F33)</f>
        <v>0.3580000000000001</v>
      </c>
      <c r="G34" s="5">
        <f>F34*E8</f>
        <v>1002.1258794716002</v>
      </c>
    </row>
    <row r="35" spans="1:7" ht="15.75" thickBot="1">
      <c r="A35" s="297" t="s">
        <v>37</v>
      </c>
      <c r="B35" s="298"/>
      <c r="C35" s="298"/>
      <c r="D35" s="298"/>
      <c r="E35" s="299"/>
      <c r="F35" s="13" t="s">
        <v>26</v>
      </c>
      <c r="G35" s="2" t="s">
        <v>15</v>
      </c>
    </row>
    <row r="36" spans="1:7" ht="15.75" thickBot="1">
      <c r="A36" s="8" t="s">
        <v>3</v>
      </c>
      <c r="B36" s="290" t="s">
        <v>38</v>
      </c>
      <c r="C36" s="291"/>
      <c r="D36" s="291"/>
      <c r="E36" s="292"/>
      <c r="F36" s="14">
        <v>9.0899999999999995E-2</v>
      </c>
      <c r="G36" s="15">
        <f>PRODUCT(E8,F36)</f>
        <v>254.45039788817996</v>
      </c>
    </row>
    <row r="37" spans="1:7" ht="15.75" thickBot="1">
      <c r="A37" s="16" t="s">
        <v>5</v>
      </c>
      <c r="B37" s="303" t="s">
        <v>39</v>
      </c>
      <c r="C37" s="304"/>
      <c r="D37" s="304"/>
      <c r="E37" s="305"/>
      <c r="F37" s="14">
        <v>3.0300000000000001E-2</v>
      </c>
      <c r="G37" s="15">
        <f>PRODUCT(E8,F37)</f>
        <v>84.816799296059997</v>
      </c>
    </row>
    <row r="38" spans="1:7" ht="15.75" thickBot="1">
      <c r="A38" s="306" t="s">
        <v>40</v>
      </c>
      <c r="B38" s="307"/>
      <c r="C38" s="307"/>
      <c r="D38" s="307"/>
      <c r="E38" s="308"/>
      <c r="F38" s="9">
        <f>SUM(F36:F37)</f>
        <v>0.1212</v>
      </c>
      <c r="G38" s="10">
        <f>SUM(G36:G37)</f>
        <v>339.26719718423999</v>
      </c>
    </row>
    <row r="39" spans="1:7" ht="15.75" thickBot="1">
      <c r="A39" s="8" t="s">
        <v>6</v>
      </c>
      <c r="B39" s="275" t="s">
        <v>41</v>
      </c>
      <c r="C39" s="276"/>
      <c r="D39" s="276"/>
      <c r="E39" s="277"/>
      <c r="F39" s="17">
        <f>F34*F38</f>
        <v>4.3389600000000014E-2</v>
      </c>
      <c r="G39" s="15">
        <f>F39*E8</f>
        <v>121.45765659195796</v>
      </c>
    </row>
    <row r="40" spans="1:7" ht="15.75" thickBot="1">
      <c r="A40" s="300" t="s">
        <v>36</v>
      </c>
      <c r="B40" s="301"/>
      <c r="C40" s="301"/>
      <c r="D40" s="301"/>
      <c r="E40" s="302"/>
      <c r="F40" s="18">
        <f>SUM(F38:F39)</f>
        <v>0.1645896</v>
      </c>
      <c r="G40" s="19">
        <f>SUM(G38:G39)</f>
        <v>460.72485377619796</v>
      </c>
    </row>
    <row r="41" spans="1:7" ht="15.75" thickBot="1">
      <c r="A41" s="297" t="s">
        <v>42</v>
      </c>
      <c r="B41" s="298"/>
      <c r="C41" s="298"/>
      <c r="D41" s="298"/>
      <c r="E41" s="299"/>
      <c r="F41" s="13" t="s">
        <v>26</v>
      </c>
      <c r="G41" s="2" t="s">
        <v>15</v>
      </c>
    </row>
    <row r="42" spans="1:7" ht="15.75" customHeight="1" thickBot="1">
      <c r="A42" s="8" t="s">
        <v>3</v>
      </c>
      <c r="B42" s="275" t="s">
        <v>43</v>
      </c>
      <c r="C42" s="276"/>
      <c r="D42" s="276"/>
      <c r="E42" s="277"/>
      <c r="F42" s="14">
        <v>2.9999999999999997E-4</v>
      </c>
      <c r="G42" s="15">
        <f>PRODUCT(E8,F42)</f>
        <v>0.83977029005999981</v>
      </c>
    </row>
    <row r="43" spans="1:7" ht="15.75" thickBot="1">
      <c r="A43" s="8" t="s">
        <v>5</v>
      </c>
      <c r="B43" s="275" t="s">
        <v>44</v>
      </c>
      <c r="C43" s="276"/>
      <c r="D43" s="276"/>
      <c r="E43" s="277"/>
      <c r="F43" s="20">
        <f>F34*F42</f>
        <v>1.0740000000000002E-4</v>
      </c>
      <c r="G43" s="15">
        <f>F43*E8</f>
        <v>0.30063776384148005</v>
      </c>
    </row>
    <row r="44" spans="1:7" ht="15.75" thickBot="1">
      <c r="A44" s="300" t="s">
        <v>36</v>
      </c>
      <c r="B44" s="301"/>
      <c r="C44" s="301"/>
      <c r="D44" s="301"/>
      <c r="E44" s="302"/>
      <c r="F44" s="21">
        <f>SUM(F42:F43)</f>
        <v>4.0739999999999998E-4</v>
      </c>
      <c r="G44" s="19">
        <f>SUM(G42,G43)</f>
        <v>1.1404080539014798</v>
      </c>
    </row>
    <row r="45" spans="1:7" ht="15.75" customHeight="1" thickBot="1">
      <c r="A45" s="309" t="s">
        <v>45</v>
      </c>
      <c r="B45" s="310"/>
      <c r="C45" s="310"/>
      <c r="D45" s="310"/>
      <c r="E45" s="311"/>
      <c r="F45" s="13" t="s">
        <v>26</v>
      </c>
      <c r="G45" s="2" t="s">
        <v>15</v>
      </c>
    </row>
    <row r="46" spans="1:7" ht="15.75" customHeight="1" thickBot="1">
      <c r="A46" s="8" t="s">
        <v>3</v>
      </c>
      <c r="B46" s="275" t="s">
        <v>46</v>
      </c>
      <c r="C46" s="276"/>
      <c r="D46" s="276"/>
      <c r="E46" s="277"/>
      <c r="F46" s="9">
        <v>4.1700000000000001E-3</v>
      </c>
      <c r="G46" s="10">
        <f>PRODUCT(E8,F46)</f>
        <v>11.672807031833999</v>
      </c>
    </row>
    <row r="47" spans="1:7" ht="15.75" thickBot="1">
      <c r="A47" s="8" t="s">
        <v>5</v>
      </c>
      <c r="B47" s="275" t="s">
        <v>47</v>
      </c>
      <c r="C47" s="276"/>
      <c r="D47" s="276"/>
      <c r="E47" s="277"/>
      <c r="F47" s="9">
        <f>8%*F46</f>
        <v>3.3360000000000003E-4</v>
      </c>
      <c r="G47" s="10">
        <f>F47*E8</f>
        <v>0.93382456254671997</v>
      </c>
    </row>
    <row r="48" spans="1:7" ht="15.75" customHeight="1" thickBot="1">
      <c r="A48" s="8" t="s">
        <v>6</v>
      </c>
      <c r="B48" s="275" t="s">
        <v>48</v>
      </c>
      <c r="C48" s="276"/>
      <c r="D48" s="276"/>
      <c r="E48" s="277"/>
      <c r="F48" s="22">
        <v>1.4999999999999999E-4</v>
      </c>
      <c r="G48" s="10">
        <f>F48*E8</f>
        <v>0.41988514502999991</v>
      </c>
    </row>
    <row r="49" spans="1:7" ht="15.75" customHeight="1" thickBot="1">
      <c r="A49" s="8" t="s">
        <v>7</v>
      </c>
      <c r="B49" s="275" t="s">
        <v>49</v>
      </c>
      <c r="C49" s="276"/>
      <c r="D49" s="276"/>
      <c r="E49" s="277"/>
      <c r="F49" s="9">
        <v>1.9439999999999999E-2</v>
      </c>
      <c r="G49" s="10">
        <f>PRODUCT(E8,F49)</f>
        <v>54.41711479588799</v>
      </c>
    </row>
    <row r="50" spans="1:7" ht="15.75" thickBot="1">
      <c r="A50" s="8" t="s">
        <v>8</v>
      </c>
      <c r="B50" s="275" t="s">
        <v>50</v>
      </c>
      <c r="C50" s="276"/>
      <c r="D50" s="276"/>
      <c r="E50" s="277"/>
      <c r="F50" s="23">
        <f>F34*F49</f>
        <v>6.9595200000000012E-3</v>
      </c>
      <c r="G50" s="10">
        <f>F50*E8</f>
        <v>19.481327096927906</v>
      </c>
    </row>
    <row r="51" spans="1:7" ht="15.75" thickBot="1">
      <c r="A51" s="8" t="s">
        <v>9</v>
      </c>
      <c r="B51" s="275" t="s">
        <v>51</v>
      </c>
      <c r="C51" s="276"/>
      <c r="D51" s="276"/>
      <c r="E51" s="277"/>
      <c r="F51" s="24">
        <v>1E-4</v>
      </c>
      <c r="G51" s="10">
        <f>E8*F51</f>
        <v>0.27992343001999997</v>
      </c>
    </row>
    <row r="52" spans="1:7" ht="15.75" customHeight="1" thickBot="1">
      <c r="A52" s="8" t="s">
        <v>10</v>
      </c>
      <c r="B52" s="275" t="s">
        <v>52</v>
      </c>
      <c r="C52" s="276"/>
      <c r="D52" s="276"/>
      <c r="E52" s="277"/>
      <c r="F52" s="9">
        <v>4.3636000000000001E-2</v>
      </c>
      <c r="G52" s="10">
        <f>PRODUCT(E8,F52)</f>
        <v>122.14738792352719</v>
      </c>
    </row>
    <row r="53" spans="1:7" ht="15.75" thickBot="1">
      <c r="A53" s="300" t="s">
        <v>36</v>
      </c>
      <c r="B53" s="301"/>
      <c r="C53" s="301"/>
      <c r="D53" s="301"/>
      <c r="E53" s="302"/>
      <c r="F53" s="25">
        <f>SUM(F46:F52)</f>
        <v>7.4789120000000001E-2</v>
      </c>
      <c r="G53" s="26">
        <f>SUM(G46:G52)</f>
        <v>209.3522699857738</v>
      </c>
    </row>
    <row r="54" spans="1:7" ht="15.75" thickBot="1">
      <c r="A54" s="312" t="s">
        <v>53</v>
      </c>
      <c r="B54" s="313"/>
      <c r="C54" s="313"/>
      <c r="D54" s="313"/>
      <c r="E54" s="314"/>
      <c r="F54" s="7" t="s">
        <v>26</v>
      </c>
      <c r="G54" s="2" t="s">
        <v>15</v>
      </c>
    </row>
    <row r="55" spans="1:7" ht="15.75" customHeight="1" thickBot="1">
      <c r="A55" s="8" t="s">
        <v>3</v>
      </c>
      <c r="B55" s="275" t="s">
        <v>54</v>
      </c>
      <c r="C55" s="276"/>
      <c r="D55" s="276"/>
      <c r="E55" s="277"/>
      <c r="F55" s="9">
        <v>9.0899999999999995E-2</v>
      </c>
      <c r="G55" s="10">
        <f>PRODUCT(E8,F55)</f>
        <v>254.45039788817996</v>
      </c>
    </row>
    <row r="56" spans="1:7" ht="15.75" customHeight="1" thickBot="1">
      <c r="A56" s="8" t="s">
        <v>5</v>
      </c>
      <c r="B56" s="275" t="s">
        <v>55</v>
      </c>
      <c r="C56" s="276"/>
      <c r="D56" s="276"/>
      <c r="E56" s="277"/>
      <c r="F56" s="9">
        <v>1.66E-2</v>
      </c>
      <c r="G56" s="10">
        <f>PRODUCT(E8,F56)</f>
        <v>46.467289383319994</v>
      </c>
    </row>
    <row r="57" spans="1:7" ht="15.75" customHeight="1" thickBot="1">
      <c r="A57" s="8" t="s">
        <v>6</v>
      </c>
      <c r="B57" s="275" t="s">
        <v>56</v>
      </c>
      <c r="C57" s="276"/>
      <c r="D57" s="276"/>
      <c r="E57" s="277"/>
      <c r="F57" s="9">
        <v>2.0000000000000001E-4</v>
      </c>
      <c r="G57" s="10">
        <f>PRODUCT(E8,F57)</f>
        <v>0.55984686003999995</v>
      </c>
    </row>
    <row r="58" spans="1:7" ht="15.75" customHeight="1" thickBot="1">
      <c r="A58" s="8" t="s">
        <v>7</v>
      </c>
      <c r="B58" s="275" t="s">
        <v>57</v>
      </c>
      <c r="C58" s="276"/>
      <c r="D58" s="276"/>
      <c r="E58" s="277"/>
      <c r="F58" s="9">
        <v>8.2000000000000007E-3</v>
      </c>
      <c r="G58" s="10">
        <f>PRODUCT(E8,F58)</f>
        <v>22.953721261639998</v>
      </c>
    </row>
    <row r="59" spans="1:7" ht="15.75" customHeight="1" thickBot="1">
      <c r="A59" s="8" t="s">
        <v>8</v>
      </c>
      <c r="B59" s="275" t="s">
        <v>58</v>
      </c>
      <c r="C59" s="276"/>
      <c r="D59" s="276"/>
      <c r="E59" s="277"/>
      <c r="F59" s="9">
        <v>2.9999999999999997E-4</v>
      </c>
      <c r="G59" s="10">
        <f>PRODUCT(E8,F59)</f>
        <v>0.83977029005999981</v>
      </c>
    </row>
    <row r="60" spans="1:7" ht="15.75" customHeight="1" thickBot="1">
      <c r="A60" s="8" t="s">
        <v>9</v>
      </c>
      <c r="B60" s="275" t="s">
        <v>59</v>
      </c>
      <c r="C60" s="276"/>
      <c r="D60" s="276"/>
      <c r="E60" s="277"/>
      <c r="F60" s="9">
        <v>0</v>
      </c>
      <c r="G60" s="10">
        <v>0</v>
      </c>
    </row>
    <row r="61" spans="1:7" ht="15.75" thickBot="1">
      <c r="A61" s="306" t="s">
        <v>40</v>
      </c>
      <c r="B61" s="315"/>
      <c r="C61" s="315"/>
      <c r="D61" s="315"/>
      <c r="E61" s="316"/>
      <c r="F61" s="9">
        <f>SUM(F55:F60)</f>
        <v>0.1162</v>
      </c>
      <c r="G61" s="10">
        <f>SUM(G55:G60)</f>
        <v>325.27102568324</v>
      </c>
    </row>
    <row r="62" spans="1:7" ht="15.75" thickBot="1">
      <c r="A62" s="27" t="s">
        <v>10</v>
      </c>
      <c r="B62" s="275" t="s">
        <v>60</v>
      </c>
      <c r="C62" s="276"/>
      <c r="D62" s="276"/>
      <c r="E62" s="277"/>
      <c r="F62" s="23">
        <f>F61*F34</f>
        <v>4.1599600000000007E-2</v>
      </c>
      <c r="G62" s="10">
        <f>F62*E8</f>
        <v>116.44702719459993</v>
      </c>
    </row>
    <row r="63" spans="1:7" ht="15.75" thickBot="1">
      <c r="A63" s="300" t="s">
        <v>36</v>
      </c>
      <c r="B63" s="301"/>
      <c r="C63" s="301"/>
      <c r="D63" s="301"/>
      <c r="E63" s="302"/>
      <c r="F63" s="18">
        <f>SUM(F61:F62)</f>
        <v>0.15779960000000001</v>
      </c>
      <c r="G63" s="19">
        <f>SUM(G61,G62)</f>
        <v>441.71805287783991</v>
      </c>
    </row>
    <row r="64" spans="1:7" ht="15.75" thickBot="1">
      <c r="A64" s="260" t="s">
        <v>61</v>
      </c>
      <c r="B64" s="261"/>
      <c r="C64" s="261"/>
      <c r="D64" s="261"/>
      <c r="E64" s="261"/>
      <c r="F64" s="261"/>
      <c r="G64" s="262"/>
    </row>
    <row r="65" spans="1:11" ht="15.75" customHeight="1" thickBot="1">
      <c r="A65" s="317" t="s">
        <v>62</v>
      </c>
      <c r="B65" s="318"/>
      <c r="C65" s="318"/>
      <c r="D65" s="318"/>
      <c r="E65" s="319"/>
      <c r="F65" s="8" t="s">
        <v>26</v>
      </c>
      <c r="G65" s="2" t="s">
        <v>15</v>
      </c>
    </row>
    <row r="66" spans="1:11" ht="15.75" customHeight="1" thickBot="1">
      <c r="A66" s="3" t="s">
        <v>63</v>
      </c>
      <c r="B66" s="275" t="s">
        <v>64</v>
      </c>
      <c r="C66" s="276"/>
      <c r="D66" s="276"/>
      <c r="E66" s="277"/>
      <c r="F66" s="28">
        <f>F34</f>
        <v>0.3580000000000001</v>
      </c>
      <c r="G66" s="10">
        <f>G34</f>
        <v>1002.1258794716002</v>
      </c>
    </row>
    <row r="67" spans="1:11" ht="15.75" customHeight="1" thickBot="1">
      <c r="A67" s="3" t="s">
        <v>65</v>
      </c>
      <c r="B67" s="275" t="s">
        <v>66</v>
      </c>
      <c r="C67" s="276"/>
      <c r="D67" s="276"/>
      <c r="E67" s="277"/>
      <c r="F67" s="28">
        <f>F40</f>
        <v>0.1645896</v>
      </c>
      <c r="G67" s="10">
        <f>G40</f>
        <v>460.72485377619796</v>
      </c>
    </row>
    <row r="68" spans="1:11" ht="15.75" customHeight="1" thickBot="1">
      <c r="A68" s="3" t="s">
        <v>67</v>
      </c>
      <c r="B68" s="275" t="s">
        <v>43</v>
      </c>
      <c r="C68" s="276"/>
      <c r="D68" s="276"/>
      <c r="E68" s="277"/>
      <c r="F68" s="28">
        <f>F44</f>
        <v>4.0739999999999998E-4</v>
      </c>
      <c r="G68" s="10">
        <f>G44</f>
        <v>1.1404080539014798</v>
      </c>
    </row>
    <row r="69" spans="1:11" ht="15.75" customHeight="1" thickBot="1">
      <c r="A69" s="3" t="s">
        <v>68</v>
      </c>
      <c r="B69" s="275" t="s">
        <v>69</v>
      </c>
      <c r="C69" s="276"/>
      <c r="D69" s="276"/>
      <c r="E69" s="277"/>
      <c r="F69" s="28">
        <f>F53</f>
        <v>7.4789120000000001E-2</v>
      </c>
      <c r="G69" s="10">
        <f>(G53)</f>
        <v>209.3522699857738</v>
      </c>
    </row>
    <row r="70" spans="1:11" ht="15.75" customHeight="1" thickBot="1">
      <c r="A70" s="3" t="s">
        <v>70</v>
      </c>
      <c r="B70" s="275" t="s">
        <v>71</v>
      </c>
      <c r="C70" s="276"/>
      <c r="D70" s="276"/>
      <c r="E70" s="277"/>
      <c r="F70" s="28">
        <f>F63</f>
        <v>0.15779960000000001</v>
      </c>
      <c r="G70" s="10">
        <f>G63</f>
        <v>441.71805287783991</v>
      </c>
    </row>
    <row r="71" spans="1:11" ht="15.75" customHeight="1" thickBot="1">
      <c r="A71" s="3" t="s">
        <v>72</v>
      </c>
      <c r="B71" s="275" t="s">
        <v>73</v>
      </c>
      <c r="C71" s="276"/>
      <c r="D71" s="276"/>
      <c r="E71" s="277"/>
      <c r="F71" s="28">
        <v>0</v>
      </c>
      <c r="G71" s="10">
        <v>0</v>
      </c>
    </row>
    <row r="72" spans="1:11" ht="15.75" thickBot="1">
      <c r="A72" s="281" t="s">
        <v>74</v>
      </c>
      <c r="B72" s="282"/>
      <c r="C72" s="282"/>
      <c r="D72" s="282"/>
      <c r="E72" s="283"/>
      <c r="F72" s="29">
        <f>SUM(F66:F71)</f>
        <v>0.75558572000000013</v>
      </c>
      <c r="G72" s="5">
        <f>SUM(G66:G71)</f>
        <v>2115.0614641653133</v>
      </c>
    </row>
    <row r="73" spans="1:11" ht="15.75" thickBot="1">
      <c r="A73" s="320" t="s">
        <v>75</v>
      </c>
      <c r="B73" s="321"/>
      <c r="C73" s="321"/>
      <c r="D73" s="321"/>
      <c r="E73" s="321"/>
      <c r="F73" s="322"/>
      <c r="G73" s="30">
        <f>SUM(E8,G17,G23,G72)</f>
        <v>5667.5159150163545</v>
      </c>
    </row>
    <row r="74" spans="1:11" ht="15.75" thickBot="1">
      <c r="A74" s="260" t="s">
        <v>76</v>
      </c>
      <c r="B74" s="261"/>
      <c r="C74" s="261"/>
      <c r="D74" s="261"/>
      <c r="E74" s="261"/>
      <c r="F74" s="261"/>
      <c r="G74" s="262"/>
    </row>
    <row r="75" spans="1:11" ht="15.75" customHeight="1" thickBot="1">
      <c r="A75" s="323" t="s">
        <v>77</v>
      </c>
      <c r="B75" s="324"/>
      <c r="C75" s="324"/>
      <c r="D75" s="324"/>
      <c r="E75" s="325"/>
      <c r="F75" s="31" t="s">
        <v>26</v>
      </c>
      <c r="G75" s="2" t="s">
        <v>15</v>
      </c>
      <c r="K75" s="32"/>
    </row>
    <row r="76" spans="1:11" ht="15.75" customHeight="1" thickBot="1">
      <c r="A76" s="8" t="s">
        <v>3</v>
      </c>
      <c r="B76" s="275" t="s">
        <v>78</v>
      </c>
      <c r="C76" s="276"/>
      <c r="D76" s="276"/>
      <c r="E76" s="277"/>
      <c r="F76" s="33">
        <v>0.05</v>
      </c>
      <c r="G76" s="10">
        <f>PRODUCT(G73,F76)</f>
        <v>283.37579575081776</v>
      </c>
    </row>
    <row r="77" spans="1:11" ht="15.75" thickBot="1">
      <c r="A77" s="8" t="s">
        <v>5</v>
      </c>
      <c r="B77" s="275" t="s">
        <v>79</v>
      </c>
      <c r="C77" s="276"/>
      <c r="D77" s="276"/>
      <c r="E77" s="277"/>
      <c r="F77" s="33">
        <v>6.7900000000000002E-2</v>
      </c>
      <c r="G77" s="10">
        <f>F77*(G73+G76)</f>
        <v>404.06554716109099</v>
      </c>
    </row>
    <row r="78" spans="1:11" ht="15.75" thickBot="1">
      <c r="A78" s="8" t="s">
        <v>6</v>
      </c>
      <c r="B78" s="275" t="s">
        <v>80</v>
      </c>
      <c r="C78" s="276"/>
      <c r="D78" s="276"/>
      <c r="E78" s="276"/>
      <c r="F78" s="277"/>
      <c r="G78" s="10">
        <f>SUM(G76,G77,G73)</f>
        <v>6354.9572579282631</v>
      </c>
    </row>
    <row r="79" spans="1:11" ht="15.75" customHeight="1" thickBot="1">
      <c r="A79" s="34" t="s">
        <v>7</v>
      </c>
      <c r="B79" s="275" t="s">
        <v>81</v>
      </c>
      <c r="C79" s="276"/>
      <c r="D79" s="276"/>
      <c r="E79" s="277"/>
      <c r="F79" s="35">
        <f>1-F84</f>
        <v>0.85749999999999993</v>
      </c>
      <c r="G79" s="33"/>
    </row>
    <row r="80" spans="1:11" ht="15.75" customHeight="1" thickBot="1">
      <c r="A80" s="34" t="s">
        <v>8</v>
      </c>
      <c r="B80" s="275" t="s">
        <v>82</v>
      </c>
      <c r="C80" s="276"/>
      <c r="D80" s="276"/>
      <c r="E80" s="276"/>
      <c r="F80" s="277"/>
      <c r="G80" s="36">
        <f>G78/F79</f>
        <v>7411.0288722195492</v>
      </c>
    </row>
    <row r="81" spans="1:7" ht="15.75" thickBot="1">
      <c r="A81" s="37"/>
      <c r="B81" s="290" t="s">
        <v>83</v>
      </c>
      <c r="C81" s="291"/>
      <c r="D81" s="291"/>
      <c r="E81" s="292"/>
      <c r="F81" s="38">
        <v>1.6500000000000001E-2</v>
      </c>
      <c r="G81" s="39">
        <f>G80*F81</f>
        <v>122.28197639162256</v>
      </c>
    </row>
    <row r="82" spans="1:7" ht="15.75" customHeight="1" thickBot="1">
      <c r="A82" s="40"/>
      <c r="B82" s="275" t="s">
        <v>84</v>
      </c>
      <c r="C82" s="276"/>
      <c r="D82" s="276"/>
      <c r="E82" s="277"/>
      <c r="F82" s="38">
        <v>7.5999999999999998E-2</v>
      </c>
      <c r="G82" s="41">
        <f>G80*F82</f>
        <v>563.23819428868569</v>
      </c>
    </row>
    <row r="83" spans="1:7" ht="15.75" thickBot="1">
      <c r="A83" s="42"/>
      <c r="B83" s="275" t="s">
        <v>85</v>
      </c>
      <c r="C83" s="276"/>
      <c r="D83" s="276"/>
      <c r="E83" s="277"/>
      <c r="F83" s="38">
        <v>0.05</v>
      </c>
      <c r="G83" s="41">
        <f>G80*F83</f>
        <v>370.55144361097746</v>
      </c>
    </row>
    <row r="84" spans="1:7" ht="15.75" thickBot="1">
      <c r="A84" s="281" t="s">
        <v>86</v>
      </c>
      <c r="B84" s="282"/>
      <c r="C84" s="282"/>
      <c r="D84" s="282"/>
      <c r="E84" s="283"/>
      <c r="F84" s="43">
        <f>SUM(F81:F83)</f>
        <v>0.14250000000000002</v>
      </c>
      <c r="G84" s="44">
        <f>G81+G82+G83</f>
        <v>1056.0716142912856</v>
      </c>
    </row>
    <row r="85" spans="1:7" ht="15.75" thickBot="1">
      <c r="A85" s="281" t="s">
        <v>87</v>
      </c>
      <c r="B85" s="282"/>
      <c r="C85" s="282"/>
      <c r="D85" s="282"/>
      <c r="E85" s="282"/>
      <c r="F85" s="283"/>
      <c r="G85" s="19">
        <f>SUM(G76:G77,G84)</f>
        <v>1743.5129572031944</v>
      </c>
    </row>
    <row r="86" spans="1:7" ht="15.75" thickBot="1">
      <c r="A86" s="326" t="s">
        <v>237</v>
      </c>
      <c r="B86" s="327"/>
      <c r="C86" s="327"/>
      <c r="D86" s="327"/>
      <c r="E86" s="327"/>
      <c r="F86" s="327"/>
      <c r="G86" s="328"/>
    </row>
    <row r="87" spans="1:7" ht="15.75" thickBot="1">
      <c r="A87" s="329" t="s">
        <v>88</v>
      </c>
      <c r="B87" s="330"/>
      <c r="C87" s="330"/>
      <c r="D87" s="330"/>
      <c r="E87" s="330"/>
      <c r="F87" s="331"/>
      <c r="G87" s="45" t="s">
        <v>89</v>
      </c>
    </row>
    <row r="88" spans="1:7" ht="15.75" thickBot="1">
      <c r="A88" s="306" t="s">
        <v>90</v>
      </c>
      <c r="B88" s="315"/>
      <c r="C88" s="315"/>
      <c r="D88" s="315"/>
      <c r="E88" s="315"/>
      <c r="F88" s="316"/>
      <c r="G88" s="10">
        <f>E8</f>
        <v>2799.2343001999998</v>
      </c>
    </row>
    <row r="89" spans="1:7" ht="15.75" thickBot="1">
      <c r="A89" s="306" t="s">
        <v>91</v>
      </c>
      <c r="B89" s="315"/>
      <c r="C89" s="315"/>
      <c r="D89" s="315"/>
      <c r="E89" s="315"/>
      <c r="F89" s="316"/>
      <c r="G89" s="10">
        <f>G17</f>
        <v>549.93340000000001</v>
      </c>
    </row>
    <row r="90" spans="1:7" ht="15.75" thickBot="1">
      <c r="A90" s="306" t="s">
        <v>92</v>
      </c>
      <c r="B90" s="315"/>
      <c r="C90" s="315"/>
      <c r="D90" s="315"/>
      <c r="E90" s="315"/>
      <c r="F90" s="316"/>
      <c r="G90" s="10">
        <f>G23</f>
        <v>203.28675065104164</v>
      </c>
    </row>
    <row r="91" spans="1:7" ht="15.75" thickBot="1">
      <c r="A91" s="306" t="s">
        <v>93</v>
      </c>
      <c r="B91" s="315"/>
      <c r="C91" s="315"/>
      <c r="D91" s="315"/>
      <c r="E91" s="315"/>
      <c r="F91" s="316"/>
      <c r="G91" s="10">
        <f>G72</f>
        <v>2115.0614641653133</v>
      </c>
    </row>
    <row r="92" spans="1:7" ht="15.75" thickBot="1">
      <c r="A92" s="306" t="s">
        <v>94</v>
      </c>
      <c r="B92" s="315"/>
      <c r="C92" s="315"/>
      <c r="D92" s="315"/>
      <c r="E92" s="315"/>
      <c r="F92" s="316"/>
      <c r="G92" s="10">
        <f>G88+G89+G90+G91</f>
        <v>5667.5159150163545</v>
      </c>
    </row>
    <row r="93" spans="1:7" ht="15.75" thickBot="1">
      <c r="A93" s="306" t="s">
        <v>95</v>
      </c>
      <c r="B93" s="315"/>
      <c r="C93" s="315"/>
      <c r="D93" s="315"/>
      <c r="E93" s="315"/>
      <c r="F93" s="316"/>
      <c r="G93" s="10">
        <f>G85</f>
        <v>1743.5129572031944</v>
      </c>
    </row>
    <row r="94" spans="1:7" ht="16.5" thickBot="1">
      <c r="A94" s="266" t="s">
        <v>96</v>
      </c>
      <c r="B94" s="267"/>
      <c r="C94" s="267"/>
      <c r="D94" s="267"/>
      <c r="E94" s="267"/>
      <c r="F94" s="268"/>
      <c r="G94" s="46">
        <f>G92+G93</f>
        <v>7411.0288722195492</v>
      </c>
    </row>
  </sheetData>
  <mergeCells count="100">
    <mergeCell ref="A1:G1"/>
    <mergeCell ref="A2:G2"/>
    <mergeCell ref="A3:D3"/>
    <mergeCell ref="E3:G3"/>
    <mergeCell ref="B4:D4"/>
    <mergeCell ref="E4:G4"/>
    <mergeCell ref="B5:D5"/>
    <mergeCell ref="E5:G5"/>
    <mergeCell ref="B6:D6"/>
    <mergeCell ref="E6:G6"/>
    <mergeCell ref="A24:G24"/>
    <mergeCell ref="B11:F11"/>
    <mergeCell ref="B12:F12"/>
    <mergeCell ref="B7:D7"/>
    <mergeCell ref="A8:D8"/>
    <mergeCell ref="A10:F10"/>
    <mergeCell ref="A17:F17"/>
    <mergeCell ref="E7:G7"/>
    <mergeCell ref="E8:G8"/>
    <mergeCell ref="A9:G9"/>
    <mergeCell ref="A25:E25"/>
    <mergeCell ref="B20:F20"/>
    <mergeCell ref="B21:F21"/>
    <mergeCell ref="A18:G18"/>
    <mergeCell ref="A19:F19"/>
    <mergeCell ref="B22:F22"/>
    <mergeCell ref="A23:F23"/>
    <mergeCell ref="A35:E35"/>
    <mergeCell ref="B26:E26"/>
    <mergeCell ref="B27:E27"/>
    <mergeCell ref="B28:E28"/>
    <mergeCell ref="B29:E29"/>
    <mergeCell ref="B30:E30"/>
    <mergeCell ref="B31:E31"/>
    <mergeCell ref="B32:E32"/>
    <mergeCell ref="A34:E34"/>
    <mergeCell ref="B33:E33"/>
    <mergeCell ref="B36:E36"/>
    <mergeCell ref="A40:E40"/>
    <mergeCell ref="B37:E37"/>
    <mergeCell ref="A38:E38"/>
    <mergeCell ref="B39:E39"/>
    <mergeCell ref="A41:E41"/>
    <mergeCell ref="B58:E58"/>
    <mergeCell ref="B59:E59"/>
    <mergeCell ref="A54:E54"/>
    <mergeCell ref="B48:E48"/>
    <mergeCell ref="B49:E49"/>
    <mergeCell ref="B50:E50"/>
    <mergeCell ref="B51:E51"/>
    <mergeCell ref="A53:E53"/>
    <mergeCell ref="B52:E52"/>
    <mergeCell ref="B42:E42"/>
    <mergeCell ref="A44:E44"/>
    <mergeCell ref="B46:E46"/>
    <mergeCell ref="B47:E47"/>
    <mergeCell ref="B43:E43"/>
    <mergeCell ref="A45:E45"/>
    <mergeCell ref="A87:F87"/>
    <mergeCell ref="A88:F88"/>
    <mergeCell ref="A89:F89"/>
    <mergeCell ref="A84:E84"/>
    <mergeCell ref="A85:F85"/>
    <mergeCell ref="A86:G86"/>
    <mergeCell ref="B83:E83"/>
    <mergeCell ref="B76:E76"/>
    <mergeCell ref="A75:E75"/>
    <mergeCell ref="B77:E77"/>
    <mergeCell ref="B66:E66"/>
    <mergeCell ref="B67:E67"/>
    <mergeCell ref="B68:E68"/>
    <mergeCell ref="B70:E70"/>
    <mergeCell ref="B81:E81"/>
    <mergeCell ref="B82:E82"/>
    <mergeCell ref="B78:F78"/>
    <mergeCell ref="B79:E79"/>
    <mergeCell ref="B80:F80"/>
    <mergeCell ref="A94:F94"/>
    <mergeCell ref="B13:F13"/>
    <mergeCell ref="B14:F14"/>
    <mergeCell ref="B15:F15"/>
    <mergeCell ref="B16:F16"/>
    <mergeCell ref="A64:G64"/>
    <mergeCell ref="A65:E65"/>
    <mergeCell ref="B71:E71"/>
    <mergeCell ref="A72:E72"/>
    <mergeCell ref="A73:F73"/>
    <mergeCell ref="A74:G74"/>
    <mergeCell ref="A90:F90"/>
    <mergeCell ref="A91:F91"/>
    <mergeCell ref="A92:F92"/>
    <mergeCell ref="A93:F93"/>
    <mergeCell ref="B69:E69"/>
    <mergeCell ref="B60:E60"/>
    <mergeCell ref="A61:E61"/>
    <mergeCell ref="B62:E62"/>
    <mergeCell ref="A63:E63"/>
    <mergeCell ref="B55:E55"/>
    <mergeCell ref="B56:E56"/>
    <mergeCell ref="B57:E5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18</vt:i4>
      </vt:variant>
    </vt:vector>
  </HeadingPairs>
  <TitlesOfParts>
    <vt:vector size="37" baseType="lpstr">
      <vt:lpstr>Dados</vt:lpstr>
      <vt:lpstr>12x36 - 7h as 19h TRF </vt:lpstr>
      <vt:lpstr>12x36 - 7h as 19h (TRF) - chefe</vt:lpstr>
      <vt:lpstr>5x2 - 10h as 20h (TRF)</vt:lpstr>
      <vt:lpstr>5x2 - 10h as 20h (TRF) chefe</vt:lpstr>
      <vt:lpstr>12 x 36 - 19h as 7h (TRF) </vt:lpstr>
      <vt:lpstr>12x36 - 19h as 7h (TRF) chefe</vt:lpstr>
      <vt:lpstr>12x36 - 7h as 19h (Visc)</vt:lpstr>
      <vt:lpstr>12x36 - 19h as 7h (Visc)</vt:lpstr>
      <vt:lpstr>12x36 - 8h as 20h (CCJF)</vt:lpstr>
      <vt:lpstr>12X36 - 20h as 8h (CCJF)</vt:lpstr>
      <vt:lpstr>12X36 - 20h as 8h (CCJF) Chefe</vt:lpstr>
      <vt:lpstr>12x36 - 10h as 22h (CCJF)</vt:lpstr>
      <vt:lpstr>12X36 - 10h as 22h (CCFJ) Chefe</vt:lpstr>
      <vt:lpstr>5 x 2 - 7h as 17h (CCJF) Chefe</vt:lpstr>
      <vt:lpstr>Uniforme</vt:lpstr>
      <vt:lpstr>Equipamentos</vt:lpstr>
      <vt:lpstr>Planilha Totalizadora</vt:lpstr>
      <vt:lpstr>Memoria de calculo</vt:lpstr>
      <vt:lpstr>'12 x 36 - 19h as 7h (TRF) '!Area_de_impressao</vt:lpstr>
      <vt:lpstr>'12X36 - 10h as 22h (CCFJ) Chefe'!Area_de_impressao</vt:lpstr>
      <vt:lpstr>'12x36 - 10h as 22h (CCJF)'!Area_de_impressao</vt:lpstr>
      <vt:lpstr>'12x36 - 19h as 7h (TRF) chefe'!Area_de_impressao</vt:lpstr>
      <vt:lpstr>'12x36 - 19h as 7h (Visc)'!Area_de_impressao</vt:lpstr>
      <vt:lpstr>'12X36 - 20h as 8h (CCJF)'!Area_de_impressao</vt:lpstr>
      <vt:lpstr>'12X36 - 20h as 8h (CCJF) Chefe'!Area_de_impressao</vt:lpstr>
      <vt:lpstr>'12x36 - 7h as 19h (TRF) - chefe'!Area_de_impressao</vt:lpstr>
      <vt:lpstr>'12x36 - 7h as 19h (Visc)'!Area_de_impressao</vt:lpstr>
      <vt:lpstr>'12x36 - 7h as 19h TRF '!Area_de_impressao</vt:lpstr>
      <vt:lpstr>'12x36 - 8h as 20h (CCJF)'!Area_de_impressao</vt:lpstr>
      <vt:lpstr>'5 x 2 - 7h as 17h (CCJF) Chefe'!Area_de_impressao</vt:lpstr>
      <vt:lpstr>'5x2 - 10h as 20h (TRF)'!Area_de_impressao</vt:lpstr>
      <vt:lpstr>'5x2 - 10h as 20h (TRF) chefe'!Area_de_impressao</vt:lpstr>
      <vt:lpstr>Equipamentos!Area_de_impressao</vt:lpstr>
      <vt:lpstr>'Memoria de calculo'!Area_de_impressao</vt:lpstr>
      <vt:lpstr>'Planilha Totalizadora'!Area_de_impressao</vt:lpstr>
      <vt:lpstr>Uniforme!Area_de_impressao</vt:lpstr>
    </vt:vector>
  </TitlesOfParts>
  <Company>TRIBUNAL REGIONAL FEDERAL - 2a. Região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</dc:creator>
  <cp:lastModifiedBy>Marco Aurelio Coreia de Brito</cp:lastModifiedBy>
  <cp:lastPrinted>2025-03-28T19:54:30Z</cp:lastPrinted>
  <dcterms:created xsi:type="dcterms:W3CDTF">2018-02-08T15:16:19Z</dcterms:created>
  <dcterms:modified xsi:type="dcterms:W3CDTF">2025-03-28T20:49:55Z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